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20" yWindow="105" windowWidth="15120" windowHeight="8010" activeTab="8"/>
  </bookViews>
  <sheets>
    <sheet name="Лист1" sheetId="1" r:id="rId1"/>
    <sheet name="Лист2" sheetId="2" r:id="rId2"/>
    <sheet name="Лист3" sheetId="3" r:id="rId3"/>
    <sheet name="Лист4" sheetId="4" r:id="rId4"/>
    <sheet name="Лист5" sheetId="5" r:id="rId5"/>
    <sheet name="Лист6" sheetId="6" r:id="rId6"/>
    <sheet name="Лист7" sheetId="7" r:id="rId7"/>
    <sheet name="Лист8" sheetId="8" r:id="rId8"/>
    <sheet name="Лист9" sheetId="9" r:id="rId9"/>
  </sheets>
  <definedNames>
    <definedName name="_xlnm.Print_Titles" localSheetId="0">Лист1!$22:$22</definedName>
  </definedNames>
  <calcPr calcId="145621" calcOnSave="0"/>
</workbook>
</file>

<file path=xl/calcChain.xml><?xml version="1.0" encoding="utf-8"?>
<calcChain xmlns="http://schemas.openxmlformats.org/spreadsheetml/2006/main">
  <c r="F53" i="1" l="1"/>
  <c r="G53" i="1"/>
  <c r="G5" i="3"/>
  <c r="G4" i="3"/>
  <c r="F24" i="7"/>
  <c r="G6" i="3" l="1"/>
  <c r="E23" i="5"/>
  <c r="E8" i="7" l="1"/>
  <c r="F54" i="7"/>
  <c r="F46" i="7"/>
  <c r="F38" i="7"/>
  <c r="C22" i="7"/>
  <c r="C21" i="7"/>
  <c r="C20" i="7"/>
  <c r="F9" i="7"/>
  <c r="E21" i="6"/>
  <c r="E10" i="6"/>
  <c r="F33" i="5"/>
  <c r="F30" i="5"/>
  <c r="F28" i="5"/>
  <c r="F23" i="5"/>
  <c r="E33" i="5"/>
  <c r="E73" i="1"/>
  <c r="E53" i="1"/>
  <c r="G25" i="3"/>
  <c r="G12" i="3"/>
  <c r="F55" i="7" l="1"/>
  <c r="E28" i="5"/>
  <c r="E30" i="5"/>
  <c r="F13" i="4" l="1"/>
  <c r="L13" i="4" s="1"/>
  <c r="F14" i="4"/>
  <c r="L14" i="4" s="1"/>
  <c r="F15" i="4"/>
  <c r="L15" i="4" s="1"/>
  <c r="F16" i="4"/>
  <c r="L16" i="4" s="1"/>
  <c r="F17" i="4"/>
  <c r="L17" i="4" s="1"/>
  <c r="F18" i="4"/>
  <c r="L18" i="4" s="1"/>
  <c r="F19" i="4"/>
  <c r="L19" i="4" s="1"/>
  <c r="F20" i="4"/>
  <c r="L20" i="4" s="1"/>
  <c r="F21" i="4"/>
  <c r="L21" i="4" s="1"/>
  <c r="F22" i="4"/>
  <c r="L22" i="4" s="1"/>
  <c r="F23" i="4"/>
  <c r="L23" i="4" s="1"/>
  <c r="F24" i="4"/>
  <c r="L24" i="4" s="1"/>
  <c r="F25" i="4"/>
  <c r="L25" i="4" s="1"/>
  <c r="F26" i="4"/>
  <c r="L26" i="4" s="1"/>
  <c r="F73" i="1"/>
  <c r="G73" i="1"/>
  <c r="H13" i="2"/>
  <c r="H12" i="2" s="1"/>
  <c r="F91" i="1"/>
  <c r="G91" i="1"/>
  <c r="E91" i="1"/>
  <c r="F87" i="1"/>
  <c r="G87" i="1"/>
  <c r="E87" i="1"/>
  <c r="F84" i="1"/>
  <c r="G84" i="1"/>
  <c r="H84" i="1"/>
  <c r="E84" i="1"/>
  <c r="E69" i="1" s="1"/>
  <c r="E13" i="2" s="1"/>
  <c r="F67" i="1"/>
  <c r="G67" i="1"/>
  <c r="E67" i="1"/>
  <c r="F63" i="1"/>
  <c r="G63" i="1"/>
  <c r="E63" i="1"/>
  <c r="F59" i="1"/>
  <c r="G59" i="1"/>
  <c r="E59" i="1"/>
  <c r="F52" i="1"/>
  <c r="G52" i="1"/>
  <c r="E52" i="1"/>
  <c r="F49" i="1"/>
  <c r="F40" i="1" s="1"/>
  <c r="G49" i="1"/>
  <c r="E49" i="1"/>
  <c r="E40" i="1" s="1"/>
  <c r="F33" i="1"/>
  <c r="G33" i="1"/>
  <c r="H33" i="1"/>
  <c r="E33" i="1"/>
  <c r="F27" i="1"/>
  <c r="G27" i="1"/>
  <c r="G25" i="1" s="1"/>
  <c r="H27" i="1"/>
  <c r="E27" i="1"/>
  <c r="E25" i="1" s="1"/>
  <c r="H25" i="1"/>
  <c r="F28" i="2"/>
  <c r="G28" i="2"/>
  <c r="H28" i="2"/>
  <c r="E28" i="2"/>
  <c r="H25" i="2"/>
  <c r="F22" i="2"/>
  <c r="G22" i="2"/>
  <c r="H22" i="2"/>
  <c r="E22" i="2"/>
  <c r="F19" i="2"/>
  <c r="G19" i="2"/>
  <c r="H19" i="2"/>
  <c r="E19" i="2"/>
  <c r="F15" i="2"/>
  <c r="G15" i="2"/>
  <c r="H15" i="2"/>
  <c r="E15" i="2"/>
  <c r="H11" i="2" l="1"/>
  <c r="H7" i="2" s="1"/>
  <c r="F27" i="4"/>
  <c r="F25" i="1"/>
  <c r="E12" i="2"/>
  <c r="E11" i="2" s="1"/>
  <c r="F69" i="1"/>
  <c r="F39" i="1" s="1"/>
  <c r="G69" i="1"/>
  <c r="E39" i="1"/>
  <c r="G40" i="1"/>
  <c r="E7" i="2" l="1"/>
  <c r="E26" i="2"/>
  <c r="E25" i="2" s="1"/>
  <c r="G13" i="2"/>
  <c r="G12" i="2" s="1"/>
  <c r="G11" i="2" s="1"/>
  <c r="F13" i="2"/>
  <c r="F12" i="2" s="1"/>
  <c r="F11" i="2" s="1"/>
  <c r="G39" i="1"/>
  <c r="F7" i="2" l="1"/>
  <c r="F26" i="2"/>
  <c r="F25" i="2" s="1"/>
  <c r="G7" i="2"/>
  <c r="G26" i="2"/>
  <c r="G25" i="2" s="1"/>
</calcChain>
</file>

<file path=xl/sharedStrings.xml><?xml version="1.0" encoding="utf-8"?>
<sst xmlns="http://schemas.openxmlformats.org/spreadsheetml/2006/main" count="523" uniqueCount="340">
  <si>
    <t>УТВЕРЖДАЮ</t>
  </si>
  <si>
    <t>Начальник Управления образования</t>
  </si>
  <si>
    <t>"___" _______________________ 20___ г.</t>
  </si>
  <si>
    <t>____________________ О. Э. Полканова</t>
  </si>
  <si>
    <t xml:space="preserve"> План финансово- хозяйственной деятельности</t>
  </si>
  <si>
    <t>на 2020 год и плановый период 2021 и 2022 года</t>
  </si>
  <si>
    <t>Единица измерения: руб.</t>
  </si>
  <si>
    <t>Наименование показателя</t>
  </si>
  <si>
    <t>Код строки</t>
  </si>
  <si>
    <t>Код по бюджетной классификации Российской Федерации</t>
  </si>
  <si>
    <t>Аналитический код</t>
  </si>
  <si>
    <t>Сумма</t>
  </si>
  <si>
    <t>на 2020 год</t>
  </si>
  <si>
    <t>на 2021 год</t>
  </si>
  <si>
    <t>на 2022 год</t>
  </si>
  <si>
    <t>текущий финансовый год</t>
  </si>
  <si>
    <t>первый год планового периода</t>
  </si>
  <si>
    <t>второй год планового периода</t>
  </si>
  <si>
    <t>за пределами планового периода</t>
  </si>
  <si>
    <t>Остаток средств на начало текущего финансового года</t>
  </si>
  <si>
    <t>Орган, осуществляющий</t>
  </si>
  <si>
    <r>
      <t xml:space="preserve">функции и полномочия учредителя: </t>
    </r>
    <r>
      <rPr>
        <u/>
        <sz val="12"/>
        <color theme="1"/>
        <rFont val="Times New Roman"/>
        <family val="1"/>
        <charset val="204"/>
      </rPr>
      <t>Управление образования администрации МО «Малопургинский район»</t>
    </r>
  </si>
  <si>
    <t>Коды</t>
  </si>
  <si>
    <t>Дата</t>
  </si>
  <si>
    <t>по Сводному реестру</t>
  </si>
  <si>
    <t>глава по БК</t>
  </si>
  <si>
    <t>ИНН</t>
  </si>
  <si>
    <t>КПП</t>
  </si>
  <si>
    <t>по ОКЕИ</t>
  </si>
  <si>
    <t xml:space="preserve">             «___» _______________________ 20___ г.</t>
  </si>
  <si>
    <t>Остаток средств на конец текущего финансового года</t>
  </si>
  <si>
    <t>Доходы, всего:</t>
  </si>
  <si>
    <t>в том числе:</t>
  </si>
  <si>
    <t xml:space="preserve"> доходы от оказания услуг, работ, компенсации затрат учреждений, всего</t>
  </si>
  <si>
    <t>0001</t>
  </si>
  <si>
    <t>0002</t>
  </si>
  <si>
    <t>1000</t>
  </si>
  <si>
    <t>1100</t>
  </si>
  <si>
    <t>в том числе:
доходы от собственности, всего</t>
  </si>
  <si>
    <t>120</t>
  </si>
  <si>
    <t>х</t>
  </si>
  <si>
    <t>1200</t>
  </si>
  <si>
    <t>130</t>
  </si>
  <si>
    <t>в том числе:
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</si>
  <si>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1210</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</si>
  <si>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</si>
  <si>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1220</t>
  </si>
  <si>
    <t>доходы от штрафов, пеней, иных сумм принудительного изъятия, всего</t>
  </si>
  <si>
    <t>1300</t>
  </si>
  <si>
    <t>безвозмездные денежные поступления, всего</t>
  </si>
  <si>
    <t>1400</t>
  </si>
  <si>
    <t>140</t>
  </si>
  <si>
    <t>150</t>
  </si>
  <si>
    <t>прочие доходы , всего</t>
  </si>
  <si>
    <t>1500</t>
  </si>
  <si>
    <t>180</t>
  </si>
  <si>
    <t>1510</t>
  </si>
  <si>
    <t>в том числе:
целевые субсидии</t>
  </si>
  <si>
    <t>1520</t>
  </si>
  <si>
    <t>доходы от операций с активами, всего</t>
  </si>
  <si>
    <t>1900</t>
  </si>
  <si>
    <t>прочие поступления, всего</t>
  </si>
  <si>
    <t>1980</t>
  </si>
  <si>
    <t>из них:
увеличение остатков денежных средств за счет возврата дебиторской задолженности прошлых лет</t>
  </si>
  <si>
    <t>1981</t>
  </si>
  <si>
    <t>510</t>
  </si>
  <si>
    <t>Расходы, всего</t>
  </si>
  <si>
    <t>2000</t>
  </si>
  <si>
    <t>в том числе:
на выплаты персоналу, всего</t>
  </si>
  <si>
    <t>в том числе:
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</si>
  <si>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</si>
  <si>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</si>
  <si>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</si>
  <si>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в том числе:
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</si>
  <si>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</si>
  <si>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</si>
  <si>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</si>
  <si>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</si>
  <si>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в том числе:
на оплату труда стажеров</t>
  </si>
  <si>
    <t>на иные выплаты гражданским лицам (денежное содержание)</t>
  </si>
  <si>
    <t>социальные и иные выплаты населению, всего</t>
  </si>
  <si>
    <t>в том числе:
социальные выплаты гражданам, кроме публичных нормативных социальных выплат</t>
  </si>
  <si>
    <t>из них:
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</si>
  <si>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</si>
  <si>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</si>
  <si>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социальное обеспечение детей-сирот и детей, оставшихся без попечения родителей</t>
  </si>
  <si>
    <t>уплата налогов, сборов и иных платежей, всего</t>
  </si>
  <si>
    <t>из них:
налог на имущество организаций и земельный налог</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</si>
  <si>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</si>
  <si>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</si>
  <si>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безвозмездные перечисления организациям и физическим лицам, всего</t>
  </si>
  <si>
    <t>из них:
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</si>
  <si>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</si>
  <si>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</si>
  <si>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</si>
  <si>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</si>
  <si>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в том числе:
закупку научно-исследовательских и опытно-конструкторских работ</t>
  </si>
  <si>
    <t>закупку товаров, работ, услуг в сфере информационно-коммуникационных технологий</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</si>
  <si>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</si>
  <si>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</si>
  <si>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</si>
  <si>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в том числе:
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</si>
  <si>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</si>
  <si>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из них:
возврат в бюджет средств субсидии</t>
  </si>
  <si>
    <t>субсидии на осуществление капитальных вложений</t>
  </si>
  <si>
    <t>поступления на финансовое обеспечение выполнения государственного (муниципального) задания от оказания услуг (выполнения работ) на платной основе и от иной приносящей доход деятельности</t>
  </si>
  <si>
    <t>1230</t>
  </si>
  <si>
    <t>Прочие выплаты, всего</t>
  </si>
  <si>
    <t>прочие налоги, уменьшающие доход</t>
  </si>
  <si>
    <t>налог на добавленную стоимость</t>
  </si>
  <si>
    <t>в том числе:
налог на прибыль</t>
  </si>
  <si>
    <t>Выплаты, уменьшающие доход, всего</t>
  </si>
  <si>
    <t>расходы на закупку товаров, работ, услуг, всего</t>
  </si>
  <si>
    <t>Раздел 2. Сведения по выплатам на закупки товаров, работ, услуг</t>
  </si>
  <si>
    <t>Раздел 1. Поступления и выплаты.</t>
  </si>
  <si>
    <t>№ п\п</t>
  </si>
  <si>
    <t>Коды строк</t>
  </si>
  <si>
    <t>Год начала закупки</t>
  </si>
  <si>
    <t>в том числе:
за счет субсидий, предоставляемых на финансовое обеспечение выполнения государственного (муниципального) задания</t>
  </si>
  <si>
    <t>в том числе:
в соответствии с Федеральным законом № 44-ФЗ</t>
  </si>
  <si>
    <t>за счет субсидий, предоставляемых в соответствии с абзацем вторым пункта 1 статьи 78.1 Бюджетного кодекса Российской Федерации</t>
  </si>
  <si>
    <t>за счет средств обязательного медицинского страхования</t>
  </si>
  <si>
    <t>за счет прочих источников финансового обеспечения</t>
  </si>
  <si>
    <t>в соответствии с Федеральным законом №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</si>
  <si>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</si>
  <si>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 223-ФЗ, по соответствующему году закупки</t>
  </si>
  <si>
    <t>Выплаты на закупку товаров, работ, услуг, всего</t>
  </si>
  <si>
    <t>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t>
  </si>
  <si>
    <r>
      <t>в том числе:
по контрактам (договорам), заключенным до начала текущего финансового года без применения норм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 (Собрание законодательства Российской Федерации, 2013, № 14, ст. 1652; 2018, № 32, ст. 5104) (далее - Федеральный закон № 44-ФЗ) и Федерального закона от 18 июля 2011 г. № 223-ФЗ "О закупках товаров, работ, услуг отдельными видами юридических лиц" (Собрание законодательства Российской Федерации, 2011, № 30, ст. 4571; 2018, № 32,
ст. 5135) (далее - Федеральный закон № 223-ФЗ)</t>
    </r>
    <r>
      <rPr>
        <vertAlign val="superscript"/>
        <sz val="10"/>
        <rFont val="Times New Roman"/>
        <family val="1"/>
        <charset val="204"/>
      </rPr>
      <t>12</t>
    </r>
  </si>
  <si>
    <t>по контрактам (договорам), заключенным до начала текущего финансового года с учетом требований Федерального закона № 44-ФЗ и Федерального закона № 223-ФЗ</t>
  </si>
  <si>
    <t>по контрактам (договорам), планируемым к заключению в соответствующем финансовом году с учетом требований Федерального закона № 44-ФЗ и Федерального закона № 223-ФЗ</t>
  </si>
  <si>
    <t>за счет субсидий, предоставляемых на осуществление капитальных вложений</t>
  </si>
  <si>
    <t>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t>
  </si>
  <si>
    <t>1.1.</t>
  </si>
  <si>
    <t>1.2.</t>
  </si>
  <si>
    <t>1.3.</t>
  </si>
  <si>
    <t>1.4.</t>
  </si>
  <si>
    <t>1.4.1.</t>
  </si>
  <si>
    <t>1.4.1.1.</t>
  </si>
  <si>
    <t>1.4.1.2.</t>
  </si>
  <si>
    <t>1.4.2.</t>
  </si>
  <si>
    <t>1.4.2.2.</t>
  </si>
  <si>
    <t>1.4.2.1.</t>
  </si>
  <si>
    <t>1.4.3.</t>
  </si>
  <si>
    <t>1.4.4.</t>
  </si>
  <si>
    <t>1.4.4.1.</t>
  </si>
  <si>
    <t>1.4.4.2.</t>
  </si>
  <si>
    <t>1.4.5.</t>
  </si>
  <si>
    <t>1.4.5.1.</t>
  </si>
  <si>
    <t>1.4.5.2.</t>
  </si>
  <si>
    <t>2.</t>
  </si>
  <si>
    <t>3.</t>
  </si>
  <si>
    <r>
      <t xml:space="preserve">Исполнитель:    </t>
    </r>
    <r>
      <rPr>
        <u/>
        <sz val="12"/>
        <color theme="1"/>
        <rFont val="Times New Roman"/>
        <family val="1"/>
        <charset val="204"/>
      </rPr>
      <t xml:space="preserve">  экономист  </t>
    </r>
    <r>
      <rPr>
        <sz val="12"/>
        <color theme="1"/>
        <rFont val="Times New Roman"/>
        <family val="1"/>
        <charset val="204"/>
      </rPr>
      <t xml:space="preserve">   </t>
    </r>
    <r>
      <rPr>
        <u/>
        <sz val="12"/>
        <color theme="1"/>
        <rFont val="Times New Roman"/>
        <family val="1"/>
        <charset val="204"/>
      </rPr>
      <t xml:space="preserve">  С. В. Загибалова   </t>
    </r>
    <r>
      <rPr>
        <sz val="12"/>
        <color theme="1"/>
        <rFont val="Times New Roman"/>
        <family val="1"/>
        <charset val="204"/>
      </rPr>
      <t xml:space="preserve">   </t>
    </r>
    <r>
      <rPr>
        <u/>
        <sz val="12"/>
        <color theme="1"/>
        <rFont val="Times New Roman"/>
        <family val="1"/>
        <charset val="204"/>
      </rPr>
      <t xml:space="preserve">   8 (34138) 4-39-59    </t>
    </r>
  </si>
  <si>
    <t>"___" _________________ 20___ г.</t>
  </si>
  <si>
    <t>1. Расчеты (обоснования) выплат персоналу (строка 210)</t>
  </si>
  <si>
    <t>Код видов расходов: 556 0702 0120104310 111, 556 0702 0120104310 119</t>
  </si>
  <si>
    <t>Источник финансового обеспечения: 4.100</t>
  </si>
  <si>
    <t>1.1. Расчеты (обоснования) расходов на оплату труда</t>
  </si>
  <si>
    <t>№ п/п</t>
  </si>
  <si>
    <t>Должность, группа должностей</t>
  </si>
  <si>
    <t>Установленная численность, единиц</t>
  </si>
  <si>
    <t>Среднемесячный размер оплаты труда на одного работника, руб</t>
  </si>
  <si>
    <t xml:space="preserve">Фонд оплаты труда в год, руб. </t>
  </si>
  <si>
    <t>Всего</t>
  </si>
  <si>
    <t>по должностному окладу</t>
  </si>
  <si>
    <t>сельские</t>
  </si>
  <si>
    <t>компенсационные выплаты</t>
  </si>
  <si>
    <t>стимулирующие выплаты</t>
  </si>
  <si>
    <t>Учитель (Разряд: 4пш)</t>
  </si>
  <si>
    <t>Повар (Разряд: 3)</t>
  </si>
  <si>
    <t>Уборщица (Разряд: 2)</t>
  </si>
  <si>
    <t>Сторож (Разряд: 1)</t>
  </si>
  <si>
    <t>Итого:</t>
  </si>
  <si>
    <t>из них:
прочая закупка товаров, работ и услуг</t>
  </si>
  <si>
    <t>питание детей из многодетных малообеспеченных семей</t>
  </si>
  <si>
    <t>питание детей с ОВЗ</t>
  </si>
  <si>
    <t>софинансирование (РЦП Детское и школьное питание)</t>
  </si>
  <si>
    <t>556 0702 0120166770 244 4.000</t>
  </si>
  <si>
    <t>556 0702 0160161210 244 5.009</t>
  </si>
  <si>
    <t>556 0702 0121261310 244 5.011</t>
  </si>
  <si>
    <t>556 1003 041Р104340 244 5.007</t>
  </si>
  <si>
    <t>556 0702 0120461260 321 4.000</t>
  </si>
  <si>
    <t>Наименование муниципальной услуги</t>
  </si>
  <si>
    <t>Субсидия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</si>
  <si>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Поступления на финансовое обеспечение выполнения государственного (муниципального) задания от оказания услуг (выполнения работ) на платной основе и от иной приносящей доход деятельности</t>
  </si>
  <si>
    <t>Целевые субсидии</t>
  </si>
  <si>
    <t>Среднее количество месяцев посещения</t>
  </si>
  <si>
    <t>Количество детей, чел</t>
  </si>
  <si>
    <t>Родительская плата, руб</t>
  </si>
  <si>
    <t>Сумма, руб</t>
  </si>
  <si>
    <t>Сумма финансового обеспечения выполнения муниц.задания, руб</t>
  </si>
  <si>
    <t>Объём муниципальной услуги, чел</t>
  </si>
  <si>
    <t>Подготовка к новому уч.году</t>
  </si>
  <si>
    <t>Софинансирование спортзалы</t>
  </si>
  <si>
    <t>Продукты питания (д/с)</t>
  </si>
  <si>
    <t>Продукты питания (софин д/с)</t>
  </si>
  <si>
    <t>Продукты питания (софин шк)</t>
  </si>
  <si>
    <t>Продукты питания(дети-инв в школах)</t>
  </si>
  <si>
    <t xml:space="preserve">Освобождение родит-инвал от пл </t>
  </si>
  <si>
    <t>Питание многодетных</t>
  </si>
  <si>
    <t>Компенсация части родплаты</t>
  </si>
  <si>
    <t>Продукты питания (д\с)</t>
  </si>
  <si>
    <t>Продукты питания (школа)</t>
  </si>
  <si>
    <t>Наименование статьи расходов</t>
  </si>
  <si>
    <t>подготовка к новому учебному году</t>
  </si>
  <si>
    <t>556 0702 0121061230 244 5.005</t>
  </si>
  <si>
    <t>продукты питания (д\с)</t>
  </si>
  <si>
    <t>556 0702 0110161110 244 5.003</t>
  </si>
  <si>
    <t>софинансирование (продукты питания д\с)</t>
  </si>
  <si>
    <t>556 0702 0110261270 244 5.006</t>
  </si>
  <si>
    <t>компенсация части родительской платы</t>
  </si>
  <si>
    <t>556 1004 0110204240 321 5.600</t>
  </si>
  <si>
    <t>556 0702 0120166770 851 4.000</t>
  </si>
  <si>
    <t>557 0702 0120166770 852 4.000</t>
  </si>
  <si>
    <t>558 0702 0120166770 853 4.000</t>
  </si>
  <si>
    <t>1.2. Расчеты (обоснования) выплат персоналу при направлении в служебные командировки</t>
  </si>
  <si>
    <t>Наименование расходов</t>
  </si>
  <si>
    <t>Средний размер выплаты на одного работника в день, руб.</t>
  </si>
  <si>
    <t>Количество работников, чел.</t>
  </si>
  <si>
    <t>Количество дней</t>
  </si>
  <si>
    <t>Сумм, руб. (гр.3*гр.4*гр.5)</t>
  </si>
  <si>
    <t>1.3.Расчеты (обоснования) выплат персоналу по уходу за ребенком</t>
  </si>
  <si>
    <t>Численность работников, получающих пособие</t>
  </si>
  <si>
    <t>Количество выплат в год на одного работника</t>
  </si>
  <si>
    <t>Размер выплаты (пособия) в месяц, руб.</t>
  </si>
  <si>
    <t>Сумма, руб. (гр.3*гр.4*гр.5)</t>
  </si>
  <si>
    <t>1.4. Расчеты (обоснования) страховых 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t>
  </si>
  <si>
    <t>Наименование государственног внебюджетного фонда</t>
  </si>
  <si>
    <t>Размер базы для начисления страховых взносов, руб.</t>
  </si>
  <si>
    <t>Сумма взноса, руб.</t>
  </si>
  <si>
    <t>Страховые взносы в Пенсионный фонд Российской Федереции, всего</t>
  </si>
  <si>
    <t>по ставке 22,0%</t>
  </si>
  <si>
    <t>по ставке 10,0%</t>
  </si>
  <si>
    <t>с применением пониженных тарифов взносов в Пенсионный фонд Росийской Федерации для отдельных категорий плательщиков</t>
  </si>
  <si>
    <t>Страховые взносы  Фонд фонд социального страхования Российской федерации, всего</t>
  </si>
  <si>
    <t>2.1.</t>
  </si>
  <si>
    <t>обязательное социальное страхование на случай временной нетрудоспособности и в связи с материнством по ставке 2,9%</t>
  </si>
  <si>
    <t>2.2.</t>
  </si>
  <si>
    <t>с применением ставки взносов в Фонд социального страхования российской Федерации по ставке 0,0 %</t>
  </si>
  <si>
    <t>2.3.</t>
  </si>
  <si>
    <t>обязательное социальное страхование от несчастных случаев на производстве и профессиональных заболеваний по ставке 0,2 %</t>
  </si>
  <si>
    <t>2.4.</t>
  </si>
  <si>
    <t>обязательное социальное страхование от несчастных случаев на производстве и профессиональных заболеваний по ставке 0,_ %*</t>
  </si>
  <si>
    <t>2.5.</t>
  </si>
  <si>
    <t>Страховые взносы в Федеральный фонд обязательного медицинского страхования, всего (по ставке 5,1 %)</t>
  </si>
  <si>
    <t>* Указываются страховые тарифы, дифференцированные по классам профессионального риска, установленные Федеральным законом от 22 декабря 2005 г. №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 52, ст. 5592; 2015, № 51, ст.7233).</t>
  </si>
  <si>
    <t>2. Расчеты (обоснования) расходов на социальные и иные выплаты населению</t>
  </si>
  <si>
    <t>Код видов расходов: 556 0702 0120461260 321, 556 1004 0110204240 321</t>
  </si>
  <si>
    <t>Размер одной выплаты, руб.</t>
  </si>
  <si>
    <t>Количество выплат в год</t>
  </si>
  <si>
    <t>Общая сумма выплат, руб. (гр.3*гр.4)</t>
  </si>
  <si>
    <t>Льготы на коммунальные услуги</t>
  </si>
  <si>
    <t>Компенсация части род.платы</t>
  </si>
  <si>
    <t>3. Расчет (обоснование) расходов на уплату налогов, сборов и иных платежей</t>
  </si>
  <si>
    <t>Источник финансового обеспечения: 4.000</t>
  </si>
  <si>
    <t>Налоговая база, руб.</t>
  </si>
  <si>
    <t>Ставка налога, %</t>
  </si>
  <si>
    <t>Сумма исчисленого налога, подлежащего уплате, руб. (гр.3*гр.4/100)</t>
  </si>
  <si>
    <t>Земельный налог</t>
  </si>
  <si>
    <t>Налог за загрязнение окр.среды</t>
  </si>
  <si>
    <t>4. Расчет (обоснование) расходов на безвозмездные перечисления организациям</t>
  </si>
  <si>
    <t>Код видов расходов:</t>
  </si>
  <si>
    <t>Источник финансового обеспечения:</t>
  </si>
  <si>
    <t>5. Расчет (обоснование) прочих расходов (кроме расходов на закупку товаров, работ, услуг)</t>
  </si>
  <si>
    <t>6. Расчеты (обоснования) расходов на закупку товаров, работ, услуг</t>
  </si>
  <si>
    <t>6.1.Расчет (обоснование) расходов на оплату услуг связи</t>
  </si>
  <si>
    <t>Количество номеров</t>
  </si>
  <si>
    <t>Количество платежей в год</t>
  </si>
  <si>
    <t>Стоимость за единицу, руб.</t>
  </si>
  <si>
    <t>Сумма,руб. (гр.3*гр.4*гр.5)</t>
  </si>
  <si>
    <t>Телефон</t>
  </si>
  <si>
    <t>6.2.Расчет (обоснование) расходов на оплату транспортных услуг</t>
  </si>
  <si>
    <t>Количество услуг перевозки</t>
  </si>
  <si>
    <t>Цена услуги перевозки, руб.</t>
  </si>
  <si>
    <t>Сумма,руб. (гр.3*гр.4)</t>
  </si>
  <si>
    <t>6.3.Расчет (обоснование) расходов на оплату коммунальных услуг</t>
  </si>
  <si>
    <t>Размер потребления ресурсов</t>
  </si>
  <si>
    <t>Тариф (с учетом НДС), руб.</t>
  </si>
  <si>
    <t>Индексация, %</t>
  </si>
  <si>
    <t>Электроснабжение</t>
  </si>
  <si>
    <t>Холодное водоснабжение</t>
  </si>
  <si>
    <t>ЖБО</t>
  </si>
  <si>
    <t>6.4.Расчет (обоснование) расходов на оплату аренды имущества</t>
  </si>
  <si>
    <t>Количество</t>
  </si>
  <si>
    <t>Ставка арендной платы</t>
  </si>
  <si>
    <t>Стоимость с учетом НДС, руб.</t>
  </si>
  <si>
    <t>6.5.Расчет (обоснование) расходов на оплату работ, услуг по содержанию имущества</t>
  </si>
  <si>
    <t>Объект</t>
  </si>
  <si>
    <t>Количество работ (услуг)</t>
  </si>
  <si>
    <t>Стоимость работ (услуг), руб.</t>
  </si>
  <si>
    <t>Подготовка к новому учебному году</t>
  </si>
  <si>
    <t>школа, д\с</t>
  </si>
  <si>
    <t>Тех. обслуживание АПС</t>
  </si>
  <si>
    <t>Прочие расходы</t>
  </si>
  <si>
    <t xml:space="preserve">6.6.Расчет (обоснование) расходов на оплату прочих работ, услуг </t>
  </si>
  <si>
    <t>Количество договоров</t>
  </si>
  <si>
    <t>Стоимость услуги, руб.</t>
  </si>
  <si>
    <t>Медосмотр</t>
  </si>
  <si>
    <t>Передача извещений о пожаре</t>
  </si>
  <si>
    <t>Прочие услуги и расходы</t>
  </si>
  <si>
    <t>6.7.Расчет (обоснование) расходов на приобретение основных средств, материальных запасов</t>
  </si>
  <si>
    <t>Средняя стоимость, руб.</t>
  </si>
  <si>
    <t>Сумма, руб. (гр.2*гр.3)</t>
  </si>
  <si>
    <t>Продукты питания</t>
  </si>
  <si>
    <t>Медикаменты</t>
  </si>
  <si>
    <t>55600000000000000 130 4.000</t>
  </si>
  <si>
    <t>55600000000000000 180 5.000</t>
  </si>
  <si>
    <t>55600000000000000 130 2.139</t>
  </si>
  <si>
    <t>556 0702 0120104310 111 4.100</t>
  </si>
  <si>
    <t>556 0702 0120104310 119 4.100</t>
  </si>
  <si>
    <t>продукты питания (школа)</t>
  </si>
  <si>
    <t>556 0701 0110166770 244 2.139</t>
  </si>
  <si>
    <t>556 0702 0120166770 244 2.139</t>
  </si>
  <si>
    <t>прочая закупка товаров, работ и услуг (учебники, игрушки)</t>
  </si>
  <si>
    <t>556 0702 0120104310 244 4.100</t>
  </si>
  <si>
    <t>Реализация основных общеобразовательных программ дошкольного образования</t>
  </si>
  <si>
    <t>Источник финансового обеспечения: 4.000, 5.600</t>
  </si>
  <si>
    <t>Код видов расходов: 556 0702 0120166770 851, 556 0702 0120166770 852</t>
  </si>
  <si>
    <t>ТКО</t>
  </si>
  <si>
    <t>Код видов расходов:556 0702 0120104310 244, 556 0702 0120166770 244, 556 0702 0121061230 244, 556 0702 0121261310 244, 556 0702 0110161110 244, 556 0702 0110261270 244, 556 0702 0160161210 244, 556 1003 041Р104340 244, 556 0702 012Е250970 244, 556 0709 0110204480 323</t>
  </si>
  <si>
    <t>Источник финансового обеспечения: 4.000, 5.000, 5.005, 5.003, 5.006, 5.009, 5.011, 5.007, 5.500, 2.139</t>
  </si>
  <si>
    <t>Нормативные затраты, непосредственно связанные с оказанием муниципальной услуги, руб</t>
  </si>
  <si>
    <t>Нормативные затраты на общехозяйственные нужды, руб</t>
  </si>
  <si>
    <t>Итого нормативные затраты на оказание муниипальной услуги,руб</t>
  </si>
  <si>
    <t>Затраты на содержание имущества, руб</t>
  </si>
  <si>
    <t>Реализация основных общеобразовательных программ начального общего образования</t>
  </si>
  <si>
    <r>
      <t xml:space="preserve">Учреждение: </t>
    </r>
    <r>
      <rPr>
        <u/>
        <sz val="12"/>
        <color theme="1"/>
        <rFont val="Times New Roman"/>
        <family val="1"/>
        <charset val="204"/>
      </rPr>
      <t>Муниципальное общеобразовательное учреждение начальная школа - детский сад д.Кулаево</t>
    </r>
  </si>
  <si>
    <r>
      <t xml:space="preserve">Руководитель учреждения:                   </t>
    </r>
    <r>
      <rPr>
        <u/>
        <sz val="12"/>
        <color theme="1"/>
        <rFont val="Times New Roman"/>
        <family val="1"/>
        <charset val="204"/>
      </rPr>
      <t xml:space="preserve">     директор    </t>
    </r>
    <r>
      <rPr>
        <sz val="12"/>
        <color theme="1"/>
        <rFont val="Times New Roman"/>
        <family val="1"/>
        <charset val="204"/>
      </rPr>
      <t xml:space="preserve">                 ______________________                 </t>
    </r>
    <r>
      <rPr>
        <u/>
        <sz val="12"/>
        <color theme="1"/>
        <rFont val="Times New Roman"/>
        <family val="1"/>
        <charset val="204"/>
      </rPr>
      <t xml:space="preserve">   С. Н. Демьянова     </t>
    </r>
  </si>
  <si>
    <t>Расчеты (обоснования) плановых показателей поступлений МОУ НОШ-д/с д.Кулаево на 2020 год</t>
  </si>
  <si>
    <t>Расчеты (обоснования) плановых показателей выплат МОУ НОШ-д/с д.Кулаево на 2020 год</t>
  </si>
  <si>
    <t>Директор (Разряд: 
3рук)</t>
  </si>
  <si>
    <t>воспитатель (Разряд: 
3пс)</t>
  </si>
  <si>
    <t>Муз.рук(Разряд:1пс)</t>
  </si>
  <si>
    <t>Мед.сеcтра (Разряд: 
смс)</t>
  </si>
  <si>
    <t>завхоз (Разряд: 4)</t>
  </si>
  <si>
    <t>Пом. воспитателя 
(Разряд: пв)</t>
  </si>
  <si>
    <t>Повар (Разряд: 2)</t>
  </si>
  <si>
    <t>Машинистки по 
стирке (Разряд: 2)</t>
  </si>
  <si>
    <t>Электрик (Разряд: 3)</t>
  </si>
  <si>
    <t>Подсобные рабочие 
(Разряд: 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</si>
</sst>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
  </numFmts>
  <fonts count="16" x14ac:knownFonts="1">
    <font>
      <sz val="11"/>
      <color theme="1"/>
      <name val="Calibri"/>
      <family val="2"/>
      <charset val="204"/>
      <scheme val="minor"/>
    </font>
    <font>
      <sz val="12"/>
      <color theme="1"/>
      <name val="Times New Roman"/>
      <family val="1"/>
      <charset val="204"/>
    </font>
    <font>
      <sz val="11"/>
      <color theme="1"/>
      <name val="Times New Roman"/>
      <family val="1"/>
      <charset val="204"/>
    </font>
    <font>
      <b/>
      <sz val="11"/>
      <color theme="1"/>
      <name val="Times New Roman"/>
      <family val="1"/>
      <charset val="204"/>
    </font>
    <font>
      <b/>
      <sz val="12"/>
      <color theme="1"/>
      <name val="Times New Roman"/>
      <family val="1"/>
      <charset val="204"/>
    </font>
    <font>
      <b/>
      <sz val="14"/>
      <color theme="1"/>
      <name val="Times New Roman"/>
      <family val="1"/>
      <charset val="204"/>
    </font>
    <font>
      <sz val="10"/>
      <color theme="1"/>
      <name val="Times New Roman"/>
      <family val="1"/>
      <charset val="204"/>
    </font>
    <font>
      <u/>
      <sz val="12"/>
      <color theme="1"/>
      <name val="Times New Roman"/>
      <family val="1"/>
      <charset val="204"/>
    </font>
    <font>
      <u/>
      <sz val="11"/>
      <color theme="1"/>
      <name val="Times New Roman"/>
      <family val="1"/>
      <charset val="204"/>
    </font>
    <font>
      <sz val="8"/>
      <color theme="1"/>
      <name val="Times New Roman"/>
      <family val="1"/>
      <charset val="204"/>
    </font>
    <font>
      <sz val="10"/>
      <name val="Times New Roman"/>
      <family val="1"/>
      <charset val="204"/>
    </font>
    <font>
      <vertAlign val="superscript"/>
      <sz val="10"/>
      <name val="Times New Roman"/>
      <family val="1"/>
      <charset val="204"/>
    </font>
    <font>
      <b/>
      <sz val="10"/>
      <name val="Times New Roman"/>
      <family val="1"/>
      <charset val="204"/>
    </font>
    <font>
      <b/>
      <sz val="10"/>
      <color theme="1"/>
      <name val="Times New Roman"/>
      <family val="1"/>
      <charset val="204"/>
    </font>
    <font>
      <sz val="8"/>
      <name val="Tahoma"/>
      <family val="2"/>
      <charset val="204"/>
    </font>
    <font>
      <sz val="10"/>
      <color indexed="8"/>
      <name val="Times New Roman"/>
      <family val="1"/>
      <charset val="204"/>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s>
  <cellStyleXfs count="1">
    <xf numFmtId="0" fontId="0" fillId="0" borderId="0"/>
  </cellStyleXfs>
  <cellXfs count="163">
    <xf numFmtId="0" fontId="0" fillId="0" borderId="0" xfId="0"/>
    <xf numFmtId="0" fontId="1" fillId="0" borderId="0" xfId="0" applyFont="1" applyAlignment="1">
      <alignment horizontal="right"/>
    </xf>
    <xf numFmtId="0" fontId="1" fillId="0" borderId="0" xfId="0" applyFont="1" applyFill="1" applyAlignment="1">
      <alignment horizontal="right"/>
    </xf>
    <xf numFmtId="0" fontId="2" fillId="0" borderId="0" xfId="0" applyFont="1"/>
    <xf numFmtId="0" fontId="1" fillId="0" borderId="0" xfId="0" applyFont="1"/>
    <xf numFmtId="0" fontId="1" fillId="0" borderId="0" xfId="0" applyFont="1" applyAlignment="1">
      <alignment wrapText="1"/>
    </xf>
    <xf numFmtId="0" fontId="6" fillId="0" borderId="1" xfId="0" applyFont="1" applyBorder="1" applyAlignment="1">
      <alignment wrapText="1"/>
    </xf>
    <xf numFmtId="0" fontId="6" fillId="0" borderId="0" xfId="0" applyFont="1" applyAlignment="1">
      <alignment wrapText="1"/>
    </xf>
    <xf numFmtId="0" fontId="6" fillId="0" borderId="1" xfId="0" applyFont="1" applyBorder="1" applyAlignment="1">
      <alignment horizontal="center" wrapText="1"/>
    </xf>
    <xf numFmtId="0" fontId="6" fillId="0" borderId="7" xfId="0" applyFont="1" applyBorder="1" applyAlignment="1">
      <alignment horizontal="center" wrapText="1"/>
    </xf>
    <xf numFmtId="0" fontId="1" fillId="0" borderId="0" xfId="0" applyFont="1" applyAlignment="1"/>
    <xf numFmtId="0" fontId="7" fillId="0" borderId="0" xfId="0" applyFont="1" applyAlignment="1">
      <alignment wrapText="1"/>
    </xf>
    <xf numFmtId="0" fontId="1" fillId="0" borderId="0" xfId="0" applyFont="1" applyBorder="1"/>
    <xf numFmtId="0" fontId="2" fillId="0" borderId="0" xfId="0" applyFont="1" applyAlignment="1">
      <alignment horizontal="right"/>
    </xf>
    <xf numFmtId="0" fontId="2" fillId="0" borderId="1" xfId="0" applyFont="1" applyBorder="1" applyAlignment="1">
      <alignment horizontal="center"/>
    </xf>
    <xf numFmtId="0" fontId="6" fillId="0" borderId="1" xfId="0" applyFont="1" applyBorder="1" applyAlignment="1">
      <alignment horizontal="center"/>
    </xf>
    <xf numFmtId="0" fontId="8" fillId="0" borderId="1" xfId="0" applyFont="1" applyBorder="1" applyAlignment="1">
      <alignment horizontal="center" wrapText="1"/>
    </xf>
    <xf numFmtId="0" fontId="6" fillId="0" borderId="0" xfId="0" applyFont="1"/>
    <xf numFmtId="0" fontId="2" fillId="0" borderId="0" xfId="0" applyFont="1" applyAlignment="1"/>
    <xf numFmtId="0" fontId="2" fillId="0" borderId="10" xfId="0" applyFont="1" applyBorder="1" applyAlignment="1">
      <alignment horizontal="right" wrapText="1"/>
    </xf>
    <xf numFmtId="0" fontId="6" fillId="0" borderId="1" xfId="0" applyFont="1" applyBorder="1" applyAlignment="1">
      <alignment horizontal="left" wrapText="1" indent="1"/>
    </xf>
    <xf numFmtId="49" fontId="6" fillId="0" borderId="1" xfId="0" applyNumberFormat="1" applyFont="1" applyBorder="1" applyAlignment="1">
      <alignment horizontal="center" wrapText="1"/>
    </xf>
    <xf numFmtId="49" fontId="6" fillId="0" borderId="6" xfId="0" applyNumberFormat="1" applyFont="1" applyBorder="1" applyAlignment="1">
      <alignment horizontal="center" wrapText="1"/>
    </xf>
    <xf numFmtId="0" fontId="6" fillId="0" borderId="1" xfId="0" applyFont="1" applyBorder="1" applyAlignment="1">
      <alignment horizontal="left" wrapText="1" indent="3"/>
    </xf>
    <xf numFmtId="0" fontId="12" fillId="0" borderId="5" xfId="0" applyNumberFormat="1" applyFont="1" applyBorder="1" applyAlignment="1">
      <alignment wrapText="1"/>
    </xf>
    <xf numFmtId="0" fontId="12" fillId="0" borderId="1" xfId="0" applyNumberFormat="1" applyFont="1" applyBorder="1" applyAlignment="1"/>
    <xf numFmtId="0" fontId="10" fillId="0" borderId="1" xfId="0" applyNumberFormat="1" applyFont="1" applyBorder="1" applyAlignment="1">
      <alignment horizontal="center"/>
    </xf>
    <xf numFmtId="0" fontId="12" fillId="0" borderId="1" xfId="0" applyNumberFormat="1" applyFont="1" applyBorder="1" applyAlignment="1">
      <alignment horizontal="center"/>
    </xf>
    <xf numFmtId="0" fontId="10" fillId="0" borderId="1" xfId="0" applyNumberFormat="1" applyFont="1" applyBorder="1" applyAlignment="1">
      <alignment wrapText="1"/>
    </xf>
    <xf numFmtId="0" fontId="10" fillId="0" borderId="5" xfId="0" applyNumberFormat="1" applyFont="1" applyBorder="1" applyAlignment="1">
      <alignment horizontal="left" wrapText="1" indent="1"/>
    </xf>
    <xf numFmtId="0" fontId="10" fillId="0" borderId="5" xfId="0" applyNumberFormat="1" applyFont="1" applyBorder="1" applyAlignment="1">
      <alignment horizontal="left" wrapText="1" indent="3"/>
    </xf>
    <xf numFmtId="0" fontId="10" fillId="0" borderId="3" xfId="0" applyNumberFormat="1" applyFont="1" applyBorder="1" applyAlignment="1">
      <alignment horizontal="left" wrapText="1" indent="3"/>
    </xf>
    <xf numFmtId="0" fontId="10" fillId="0" borderId="5" xfId="0" applyNumberFormat="1" applyFont="1" applyBorder="1" applyAlignment="1">
      <alignment horizontal="left" wrapText="1" indent="5"/>
    </xf>
    <xf numFmtId="0" fontId="2" fillId="0" borderId="0" xfId="0" applyFont="1" applyBorder="1" applyAlignment="1">
      <alignment horizontal="center"/>
    </xf>
    <xf numFmtId="0" fontId="6" fillId="0" borderId="9" xfId="0" applyFont="1" applyBorder="1" applyAlignment="1">
      <alignment horizontal="center" wrapText="1"/>
    </xf>
    <xf numFmtId="0" fontId="6" fillId="0" borderId="1" xfId="0" applyNumberFormat="1" applyFont="1" applyBorder="1" applyAlignment="1">
      <alignment horizontal="center" wrapText="1"/>
    </xf>
    <xf numFmtId="49" fontId="6" fillId="0" borderId="1" xfId="0" applyNumberFormat="1" applyFont="1" applyBorder="1" applyAlignment="1">
      <alignment horizontal="center"/>
    </xf>
    <xf numFmtId="0" fontId="6" fillId="0" borderId="0" xfId="0" applyFont="1" applyAlignment="1">
      <alignment horizontal="center"/>
    </xf>
    <xf numFmtId="0" fontId="9" fillId="0" borderId="0" xfId="0" applyFont="1" applyAlignment="1">
      <alignment vertical="top"/>
    </xf>
    <xf numFmtId="0" fontId="13" fillId="0" borderId="1" xfId="0" applyFont="1" applyBorder="1" applyAlignment="1">
      <alignment wrapText="1"/>
    </xf>
    <xf numFmtId="49" fontId="13" fillId="0" borderId="1" xfId="0" applyNumberFormat="1" applyFont="1" applyBorder="1" applyAlignment="1">
      <alignment horizontal="center" wrapText="1"/>
    </xf>
    <xf numFmtId="0" fontId="13" fillId="0" borderId="1" xfId="0" applyFont="1" applyBorder="1" applyAlignment="1">
      <alignment horizontal="center" wrapText="1"/>
    </xf>
    <xf numFmtId="49" fontId="13" fillId="0" borderId="6" xfId="0" applyNumberFormat="1" applyFont="1" applyBorder="1" applyAlignment="1">
      <alignment horizontal="center" wrapText="1"/>
    </xf>
    <xf numFmtId="0" fontId="6" fillId="0" borderId="1" xfId="0" applyFont="1" applyBorder="1" applyAlignment="1">
      <alignment horizontal="center" vertical="top"/>
    </xf>
    <xf numFmtId="4" fontId="14" fillId="0" borderId="0" xfId="0" applyNumberFormat="1" applyFont="1" applyBorder="1" applyAlignment="1">
      <alignment vertical="center"/>
    </xf>
    <xf numFmtId="0" fontId="6" fillId="0" borderId="0" xfId="0" applyFont="1" applyAlignment="1">
      <alignment horizontal="center" vertical="top"/>
    </xf>
    <xf numFmtId="0" fontId="6" fillId="0" borderId="9" xfId="0" applyFont="1" applyBorder="1" applyAlignment="1">
      <alignment horizontal="center" vertical="top" wrapText="1"/>
    </xf>
    <xf numFmtId="4" fontId="14" fillId="0" borderId="1" xfId="0" applyNumberFormat="1" applyFont="1" applyBorder="1" applyAlignment="1">
      <alignment horizontal="center" vertical="center" wrapText="1"/>
    </xf>
    <xf numFmtId="4" fontId="6" fillId="0" borderId="1" xfId="0" applyNumberFormat="1" applyFont="1" applyBorder="1" applyAlignment="1">
      <alignment horizontal="center"/>
    </xf>
    <xf numFmtId="164" fontId="6" fillId="0" borderId="1" xfId="0" applyNumberFormat="1" applyFont="1" applyBorder="1" applyAlignment="1">
      <alignment horizontal="center"/>
    </xf>
    <xf numFmtId="4" fontId="14" fillId="0" borderId="0" xfId="0" applyNumberFormat="1" applyFont="1" applyBorder="1" applyAlignment="1"/>
    <xf numFmtId="4" fontId="14" fillId="0" borderId="0" xfId="0" applyNumberFormat="1" applyFont="1" applyBorder="1" applyAlignment="1">
      <alignment horizontal="right" vertical="center"/>
    </xf>
    <xf numFmtId="4" fontId="2" fillId="0" borderId="0" xfId="0" applyNumberFormat="1" applyFont="1"/>
    <xf numFmtId="164" fontId="2" fillId="0" borderId="0" xfId="0" applyNumberFormat="1" applyFont="1"/>
    <xf numFmtId="4" fontId="6" fillId="0" borderId="1" xfId="0" applyNumberFormat="1" applyFont="1" applyBorder="1" applyAlignment="1">
      <alignment horizontal="center" wrapText="1"/>
    </xf>
    <xf numFmtId="4" fontId="13" fillId="0" borderId="1" xfId="0" applyNumberFormat="1" applyFont="1" applyBorder="1" applyAlignment="1">
      <alignment horizontal="center" wrapText="1"/>
    </xf>
    <xf numFmtId="4" fontId="10" fillId="0" borderId="1" xfId="0" applyNumberFormat="1" applyFont="1" applyBorder="1" applyAlignment="1">
      <alignment horizontal="center"/>
    </xf>
    <xf numFmtId="4" fontId="12" fillId="0" borderId="1" xfId="0" applyNumberFormat="1" applyFont="1" applyBorder="1" applyAlignment="1">
      <alignment horizontal="center"/>
    </xf>
    <xf numFmtId="49" fontId="10" fillId="0" borderId="1" xfId="0" applyNumberFormat="1" applyFont="1" applyBorder="1" applyAlignment="1">
      <alignment horizontal="center"/>
    </xf>
    <xf numFmtId="0" fontId="3" fillId="0" borderId="0" xfId="0" applyFont="1" applyAlignment="1"/>
    <xf numFmtId="0" fontId="15" fillId="2" borderId="1" xfId="0" applyFont="1" applyFill="1" applyBorder="1" applyAlignment="1">
      <alignment horizontal="left" vertical="center" wrapText="1"/>
    </xf>
    <xf numFmtId="0" fontId="6" fillId="0" borderId="1" xfId="0" applyFont="1" applyBorder="1"/>
    <xf numFmtId="49" fontId="15" fillId="2" borderId="1" xfId="0" applyNumberFormat="1" applyFont="1" applyFill="1" applyBorder="1" applyAlignment="1">
      <alignment horizontal="center" vertical="center" wrapText="1"/>
    </xf>
    <xf numFmtId="4" fontId="15" fillId="2" borderId="1" xfId="0" applyNumberFormat="1" applyFont="1" applyFill="1" applyBorder="1" applyAlignment="1">
      <alignment horizontal="center" vertical="center" wrapText="1"/>
    </xf>
    <xf numFmtId="2" fontId="6" fillId="0" borderId="1" xfId="0" applyNumberFormat="1" applyFont="1" applyBorder="1" applyAlignment="1">
      <alignment horizontal="center"/>
    </xf>
    <xf numFmtId="4" fontId="15" fillId="2" borderId="1" xfId="0" applyNumberFormat="1" applyFont="1" applyFill="1" applyBorder="1" applyAlignment="1">
      <alignment horizontal="center" wrapText="1"/>
    </xf>
    <xf numFmtId="3" fontId="15" fillId="2" borderId="1" xfId="0" applyNumberFormat="1" applyFont="1" applyFill="1" applyBorder="1" applyAlignment="1">
      <alignment horizontal="center" wrapText="1"/>
    </xf>
    <xf numFmtId="0" fontId="6" fillId="0" borderId="1" xfId="0" applyFont="1" applyBorder="1" applyAlignment="1">
      <alignment horizontal="center" vertical="top" wrapText="1"/>
    </xf>
    <xf numFmtId="2" fontId="6" fillId="0" borderId="1" xfId="0" applyNumberFormat="1" applyFont="1" applyBorder="1" applyAlignment="1">
      <alignment wrapText="1"/>
    </xf>
    <xf numFmtId="2" fontId="6" fillId="0" borderId="1" xfId="0" applyNumberFormat="1" applyFont="1" applyBorder="1" applyAlignment="1">
      <alignment horizontal="center" wrapText="1"/>
    </xf>
    <xf numFmtId="0" fontId="6" fillId="0" borderId="1" xfId="0" applyFont="1" applyBorder="1" applyAlignment="1">
      <alignment horizontal="center" vertical="center" wrapText="1"/>
    </xf>
    <xf numFmtId="2" fontId="6" fillId="0" borderId="7" xfId="0" applyNumberFormat="1" applyFont="1" applyBorder="1" applyAlignment="1">
      <alignment horizontal="center" wrapText="1"/>
    </xf>
    <xf numFmtId="4" fontId="6" fillId="0" borderId="9" xfId="0" applyNumberFormat="1" applyFont="1" applyBorder="1" applyAlignment="1">
      <alignment horizontal="center" wrapText="1"/>
    </xf>
    <xf numFmtId="0" fontId="6" fillId="0" borderId="7" xfId="0" applyFont="1" applyBorder="1" applyAlignment="1">
      <alignment horizontal="center" vertical="center" wrapText="1"/>
    </xf>
    <xf numFmtId="4" fontId="6" fillId="0" borderId="7" xfId="0" applyNumberFormat="1" applyFont="1" applyBorder="1" applyAlignment="1">
      <alignment horizontal="center" wrapText="1"/>
    </xf>
    <xf numFmtId="0" fontId="6" fillId="0" borderId="9" xfId="0" applyFont="1" applyBorder="1" applyAlignment="1">
      <alignment horizontal="center" vertical="center" wrapText="1"/>
    </xf>
    <xf numFmtId="0" fontId="6" fillId="0" borderId="5" xfId="0" applyFont="1" applyBorder="1"/>
    <xf numFmtId="0" fontId="6" fillId="0" borderId="1" xfId="0" applyFont="1" applyBorder="1" applyAlignment="1">
      <alignment horizontal="left" vertical="top" wrapText="1"/>
    </xf>
    <xf numFmtId="2" fontId="6" fillId="0" borderId="1" xfId="0" applyNumberFormat="1" applyFont="1" applyBorder="1" applyAlignment="1">
      <alignment horizontal="center" vertical="top" wrapText="1"/>
    </xf>
    <xf numFmtId="0" fontId="6" fillId="0" borderId="1" xfId="0" applyFont="1" applyBorder="1" applyAlignment="1">
      <alignment horizontal="right" vertical="top" wrapText="1"/>
    </xf>
    <xf numFmtId="1" fontId="6" fillId="0" borderId="1" xfId="0" applyNumberFormat="1" applyFont="1" applyBorder="1" applyAlignment="1">
      <alignment horizontal="center" vertical="top" wrapText="1"/>
    </xf>
    <xf numFmtId="2" fontId="0" fillId="0" borderId="0" xfId="0" applyNumberFormat="1"/>
    <xf numFmtId="0" fontId="15" fillId="2" borderId="1" xfId="0" applyFont="1" applyFill="1" applyBorder="1" applyAlignment="1">
      <alignment horizontal="center" vertical="center" wrapText="1"/>
    </xf>
    <xf numFmtId="2" fontId="15" fillId="2" borderId="1" xfId="0" applyNumberFormat="1" applyFont="1" applyFill="1" applyBorder="1" applyAlignment="1">
      <alignment horizontal="center" wrapText="1"/>
    </xf>
    <xf numFmtId="0" fontId="15" fillId="2" borderId="9" xfId="0" applyFont="1" applyFill="1" applyBorder="1" applyAlignment="1">
      <alignment horizontal="center" vertical="center" wrapText="1"/>
    </xf>
    <xf numFmtId="4" fontId="14" fillId="0" borderId="1" xfId="0" applyNumberFormat="1" applyFont="1" applyBorder="1" applyAlignment="1">
      <alignment horizontal="right" vertical="center"/>
    </xf>
    <xf numFmtId="0" fontId="1" fillId="0" borderId="0" xfId="0" applyFont="1" applyAlignment="1">
      <alignment horizontal="center"/>
    </xf>
    <xf numFmtId="0" fontId="5" fillId="0" borderId="0" xfId="0" applyFont="1" applyAlignment="1">
      <alignment horizontal="center"/>
    </xf>
    <xf numFmtId="0" fontId="4" fillId="0" borderId="0" xfId="0" applyFont="1" applyAlignment="1">
      <alignment horizontal="center"/>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6" fillId="0" borderId="8" xfId="0" applyFont="1" applyBorder="1" applyAlignment="1">
      <alignment horizontal="center" wrapText="1"/>
    </xf>
    <xf numFmtId="0" fontId="6" fillId="0" borderId="9" xfId="0" applyFont="1" applyBorder="1" applyAlignment="1">
      <alignment horizontal="center" wrapText="1"/>
    </xf>
    <xf numFmtId="0" fontId="1" fillId="0" borderId="0" xfId="0" applyFont="1" applyAlignment="1">
      <alignment horizontal="left"/>
    </xf>
    <xf numFmtId="0" fontId="0" fillId="0" borderId="5" xfId="0" applyBorder="1"/>
    <xf numFmtId="0" fontId="0" fillId="0" borderId="6" xfId="0" applyBorder="1"/>
    <xf numFmtId="0" fontId="6" fillId="0" borderId="4" xfId="0" applyFont="1" applyBorder="1" applyAlignment="1">
      <alignment horizontal="left"/>
    </xf>
    <xf numFmtId="0" fontId="3" fillId="0" borderId="0" xfId="0" applyFont="1" applyAlignment="1">
      <alignment horizontal="center"/>
    </xf>
    <xf numFmtId="0" fontId="3" fillId="0" borderId="0" xfId="0" applyFont="1" applyBorder="1" applyAlignment="1">
      <alignment horizontal="center" wrapText="1"/>
    </xf>
    <xf numFmtId="0" fontId="3" fillId="0" borderId="0" xfId="0" applyFont="1" applyAlignment="1">
      <alignment horizontal="center" wrapText="1"/>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10" fillId="0" borderId="4" xfId="0" applyFont="1" applyBorder="1" applyAlignment="1">
      <alignment horizontal="left"/>
    </xf>
    <xf numFmtId="0" fontId="10" fillId="0" borderId="5" xfId="0" applyFont="1" applyBorder="1" applyAlignment="1">
      <alignment horizontal="left"/>
    </xf>
    <xf numFmtId="0" fontId="10" fillId="0" borderId="6" xfId="0" applyFont="1" applyBorder="1" applyAlignment="1">
      <alignment horizontal="left"/>
    </xf>
    <xf numFmtId="0" fontId="2" fillId="0" borderId="4" xfId="0" applyFont="1" applyBorder="1" applyAlignment="1">
      <alignment horizontal="left"/>
    </xf>
    <xf numFmtId="0" fontId="2" fillId="0" borderId="5" xfId="0" applyFont="1" applyBorder="1" applyAlignment="1">
      <alignment horizontal="left"/>
    </xf>
    <xf numFmtId="0" fontId="2" fillId="0" borderId="6" xfId="0" applyFont="1" applyBorder="1" applyAlignment="1">
      <alignment horizontal="left"/>
    </xf>
    <xf numFmtId="0" fontId="14" fillId="0" borderId="4" xfId="0" applyFont="1" applyBorder="1" applyAlignment="1">
      <alignment horizontal="left" vertical="center"/>
    </xf>
    <xf numFmtId="0" fontId="14" fillId="0" borderId="5" xfId="0" applyFont="1" applyBorder="1" applyAlignment="1">
      <alignment horizontal="left" vertical="center"/>
    </xf>
    <xf numFmtId="0" fontId="14" fillId="0" borderId="6" xfId="0" applyFont="1" applyBorder="1" applyAlignment="1">
      <alignment horizontal="left" vertical="center"/>
    </xf>
    <xf numFmtId="4" fontId="14" fillId="0" borderId="1" xfId="0" applyNumberFormat="1" applyFont="1" applyBorder="1" applyAlignment="1">
      <alignment horizontal="right" vertical="center"/>
    </xf>
    <xf numFmtId="4" fontId="14" fillId="0" borderId="4" xfId="0" applyNumberFormat="1" applyFont="1" applyBorder="1" applyAlignment="1">
      <alignment horizontal="right" vertical="center"/>
    </xf>
    <xf numFmtId="4" fontId="14" fillId="0" borderId="6" xfId="0" applyNumberFormat="1" applyFont="1" applyBorder="1" applyAlignment="1">
      <alignment horizontal="right" vertical="center"/>
    </xf>
    <xf numFmtId="0" fontId="2" fillId="0" borderId="2" xfId="0" applyFont="1" applyBorder="1" applyAlignment="1">
      <alignment horizontal="left"/>
    </xf>
    <xf numFmtId="0" fontId="6" fillId="0" borderId="7" xfId="0" applyFont="1" applyBorder="1" applyAlignment="1">
      <alignment horizontal="center" vertical="top" wrapText="1"/>
    </xf>
    <xf numFmtId="0" fontId="6" fillId="0" borderId="8" xfId="0" applyFont="1" applyBorder="1" applyAlignment="1">
      <alignment horizontal="center" vertical="top" wrapText="1"/>
    </xf>
    <xf numFmtId="0" fontId="6" fillId="0" borderId="9" xfId="0" applyFont="1" applyBorder="1" applyAlignment="1">
      <alignment horizontal="center" vertical="top" wrapText="1"/>
    </xf>
    <xf numFmtId="0" fontId="6" fillId="0" borderId="11" xfId="0" applyFont="1" applyBorder="1" applyAlignment="1">
      <alignment horizontal="center" vertical="top" wrapText="1"/>
    </xf>
    <xf numFmtId="0" fontId="6" fillId="0" borderId="3" xfId="0" applyFont="1" applyBorder="1" applyAlignment="1">
      <alignment horizontal="center" vertical="top" wrapText="1"/>
    </xf>
    <xf numFmtId="0" fontId="6" fillId="0" borderId="13" xfId="0" applyFont="1" applyBorder="1" applyAlignment="1">
      <alignment horizontal="center" vertical="top" wrapText="1"/>
    </xf>
    <xf numFmtId="0" fontId="6" fillId="0" borderId="14" xfId="0" applyFont="1" applyBorder="1" applyAlignment="1">
      <alignment horizontal="center" vertical="top" wrapText="1"/>
    </xf>
    <xf numFmtId="0" fontId="6" fillId="0" borderId="0" xfId="0" applyFont="1" applyBorder="1" applyAlignment="1">
      <alignment horizontal="center" vertical="top" wrapText="1"/>
    </xf>
    <xf numFmtId="0" fontId="6" fillId="0" borderId="10" xfId="0" applyFont="1" applyBorder="1" applyAlignment="1">
      <alignment horizontal="center" vertical="top" wrapText="1"/>
    </xf>
    <xf numFmtId="0" fontId="6" fillId="0" borderId="12" xfId="0" applyFont="1" applyBorder="1" applyAlignment="1">
      <alignment horizontal="center" vertical="top" wrapText="1"/>
    </xf>
    <xf numFmtId="0" fontId="6" fillId="0" borderId="2" xfId="0" applyFont="1" applyBorder="1" applyAlignment="1">
      <alignment horizontal="center" vertical="top" wrapText="1"/>
    </xf>
    <xf numFmtId="0" fontId="6" fillId="0" borderId="15" xfId="0" applyFont="1" applyBorder="1" applyAlignment="1">
      <alignment horizontal="center" vertical="top" wrapText="1"/>
    </xf>
    <xf numFmtId="0" fontId="6" fillId="0" borderId="4" xfId="0" applyFont="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center" vertical="top"/>
    </xf>
    <xf numFmtId="0" fontId="6" fillId="0" borderId="7" xfId="0" applyFont="1" applyBorder="1" applyAlignment="1">
      <alignment horizontal="center" vertical="top"/>
    </xf>
    <xf numFmtId="0" fontId="6" fillId="0" borderId="9" xfId="0" applyFont="1" applyBorder="1" applyAlignment="1">
      <alignment horizontal="center" vertical="top"/>
    </xf>
    <xf numFmtId="0" fontId="6" fillId="0" borderId="1" xfId="0" applyFont="1" applyBorder="1" applyAlignment="1">
      <alignment horizontal="center" vertical="top"/>
    </xf>
    <xf numFmtId="0" fontId="6" fillId="0" borderId="4" xfId="0" applyFont="1" applyBorder="1" applyAlignment="1">
      <alignment horizontal="left" wrapText="1"/>
    </xf>
    <xf numFmtId="0" fontId="6" fillId="0" borderId="5" xfId="0" applyFont="1" applyBorder="1" applyAlignment="1">
      <alignment horizontal="left" wrapText="1"/>
    </xf>
    <xf numFmtId="0" fontId="6" fillId="0" borderId="6" xfId="0" applyFont="1" applyBorder="1" applyAlignment="1">
      <alignment horizontal="left" wrapText="1"/>
    </xf>
    <xf numFmtId="0" fontId="6" fillId="0" borderId="4" xfId="0" applyFont="1" applyBorder="1" applyAlignment="1">
      <alignment horizontal="right" wrapText="1"/>
    </xf>
    <xf numFmtId="0" fontId="6" fillId="0" borderId="5" xfId="0" applyFont="1" applyBorder="1" applyAlignment="1">
      <alignment horizontal="right" wrapText="1"/>
    </xf>
    <xf numFmtId="0" fontId="6" fillId="0" borderId="6" xfId="0" applyFont="1" applyBorder="1" applyAlignment="1">
      <alignment horizontal="right" wrapText="1"/>
    </xf>
    <xf numFmtId="0" fontId="9" fillId="0" borderId="0" xfId="0" applyFont="1" applyAlignment="1">
      <alignment horizontal="left" vertical="top"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1" xfId="0" applyFont="1" applyBorder="1" applyAlignment="1">
      <alignment horizontal="left" wrapText="1"/>
    </xf>
    <xf numFmtId="0" fontId="6" fillId="0" borderId="3" xfId="0" applyFont="1" applyBorder="1" applyAlignment="1">
      <alignment horizontal="left" wrapText="1"/>
    </xf>
    <xf numFmtId="0" fontId="6" fillId="0" borderId="13" xfId="0" applyFont="1" applyBorder="1" applyAlignment="1">
      <alignment horizontal="left" wrapText="1"/>
    </xf>
    <xf numFmtId="0" fontId="6" fillId="0" borderId="12" xfId="0" applyFont="1" applyBorder="1" applyAlignment="1">
      <alignment horizontal="left" wrapText="1"/>
    </xf>
    <xf numFmtId="0" fontId="6" fillId="0" borderId="2" xfId="0" applyFont="1" applyBorder="1" applyAlignment="1">
      <alignment horizontal="left" wrapText="1"/>
    </xf>
    <xf numFmtId="0" fontId="6" fillId="0" borderId="15" xfId="0" applyFont="1" applyBorder="1" applyAlignment="1">
      <alignment horizontal="left"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vertical="top" wrapText="1"/>
    </xf>
    <xf numFmtId="0" fontId="6" fillId="0" borderId="4" xfId="0" applyFont="1" applyBorder="1" applyAlignment="1">
      <alignment horizontal="right"/>
    </xf>
    <xf numFmtId="0" fontId="6" fillId="0" borderId="6" xfId="0" applyFont="1" applyBorder="1" applyAlignment="1">
      <alignment horizontal="right"/>
    </xf>
    <xf numFmtId="0" fontId="6" fillId="0" borderId="4" xfId="0" applyFont="1" applyBorder="1" applyAlignment="1">
      <alignment horizontal="right" vertical="top" wrapText="1"/>
    </xf>
    <xf numFmtId="0" fontId="6" fillId="0" borderId="6" xfId="0" applyFont="1" applyBorder="1" applyAlignment="1">
      <alignment horizontal="right" vertical="top" wrapText="1"/>
    </xf>
    <xf numFmtId="0" fontId="6" fillId="0" borderId="4" xfId="0" applyFont="1" applyBorder="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xf>
    <xf numFmtId="0" fontId="6" fillId="0" borderId="5" xfId="0" applyFont="1" applyBorder="1" applyAlignment="1">
      <alignment horizontal="right" vertical="top" wrapText="1"/>
    </xf>
    <xf numFmtId="0" fontId="8" fillId="0" borderId="0" xfId="0" applyFont="1" applyAlignment="1">
      <alignment horizontal="left"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37</xdr:row>
      <xdr:rowOff>64369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2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37</xdr:row>
      <xdr:rowOff>64369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286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0"/>
  <sheetViews>
    <sheetView topLeftCell="A59" zoomScaleNormal="100" workbookViewId="0">
      <selection activeCell="E61" sqref="E61:G61"/>
    </sheetView>
  </sheetViews>
  <sheetFormatPr defaultRowHeight="15.75" x14ac:dyDescent="0.25"/>
  <cols>
    <col min="1" max="1" width="62" style="4" customWidth="1"/>
    <col min="2" max="2" width="6.140625" style="4" customWidth="1"/>
    <col min="3" max="3" width="24.7109375" style="4" customWidth="1"/>
    <col min="4" max="4" width="10.85546875" style="4" customWidth="1"/>
    <col min="5" max="7" width="14" style="4" customWidth="1"/>
    <col min="8" max="8" width="11.7109375" style="4" customWidth="1"/>
    <col min="9" max="16384" width="9.140625" style="4"/>
  </cols>
  <sheetData>
    <row r="1" spans="1:8" ht="14.25" customHeight="1" x14ac:dyDescent="0.25">
      <c r="H1" s="1" t="s">
        <v>0</v>
      </c>
    </row>
    <row r="2" spans="1:8" ht="14.25" customHeight="1" x14ac:dyDescent="0.25">
      <c r="H2" s="1" t="s">
        <v>1</v>
      </c>
    </row>
    <row r="3" spans="1:8" ht="14.25" customHeight="1" x14ac:dyDescent="0.25">
      <c r="H3" s="1" t="s">
        <v>3</v>
      </c>
    </row>
    <row r="4" spans="1:8" ht="14.25" customHeight="1" x14ac:dyDescent="0.25">
      <c r="H4" s="2" t="s">
        <v>2</v>
      </c>
    </row>
    <row r="5" spans="1:8" ht="14.25" customHeight="1" x14ac:dyDescent="0.25"/>
    <row r="6" spans="1:8" ht="14.25" customHeight="1" x14ac:dyDescent="0.3">
      <c r="A6" s="87" t="s">
        <v>4</v>
      </c>
      <c r="B6" s="87"/>
      <c r="C6" s="87"/>
      <c r="D6" s="87"/>
      <c r="E6" s="87"/>
      <c r="F6" s="87"/>
      <c r="G6" s="87"/>
      <c r="H6" s="87"/>
    </row>
    <row r="7" spans="1:8" ht="14.25" customHeight="1" x14ac:dyDescent="0.3">
      <c r="A7" s="87" t="s">
        <v>5</v>
      </c>
      <c r="B7" s="87"/>
      <c r="C7" s="87"/>
      <c r="D7" s="87"/>
      <c r="E7" s="87"/>
      <c r="F7" s="87"/>
      <c r="G7" s="87"/>
      <c r="H7" s="87"/>
    </row>
    <row r="8" spans="1:8" ht="14.25" customHeight="1" x14ac:dyDescent="0.25">
      <c r="H8" s="12"/>
    </row>
    <row r="9" spans="1:8" ht="14.25" customHeight="1" x14ac:dyDescent="0.25">
      <c r="A9" s="86" t="s">
        <v>29</v>
      </c>
      <c r="B9" s="86"/>
      <c r="C9" s="86"/>
      <c r="D9" s="86"/>
      <c r="E9" s="86"/>
      <c r="F9" s="86"/>
      <c r="G9" s="86"/>
      <c r="H9" s="14" t="s">
        <v>22</v>
      </c>
    </row>
    <row r="10" spans="1:8" ht="14.25" customHeight="1" x14ac:dyDescent="0.25">
      <c r="G10" s="13" t="s">
        <v>23</v>
      </c>
      <c r="H10" s="14"/>
    </row>
    <row r="11" spans="1:8" ht="14.25" customHeight="1" x14ac:dyDescent="0.25">
      <c r="A11" s="4" t="s">
        <v>20</v>
      </c>
      <c r="G11" s="13" t="s">
        <v>24</v>
      </c>
      <c r="H11" s="14"/>
    </row>
    <row r="12" spans="1:8" ht="14.25" customHeight="1" x14ac:dyDescent="0.25">
      <c r="A12" s="10" t="s">
        <v>21</v>
      </c>
      <c r="B12" s="11"/>
      <c r="C12" s="11"/>
      <c r="D12" s="11"/>
      <c r="E12" s="11"/>
      <c r="F12" s="11"/>
      <c r="G12" s="19" t="s">
        <v>25</v>
      </c>
      <c r="H12" s="16"/>
    </row>
    <row r="13" spans="1:8" ht="14.25" customHeight="1" x14ac:dyDescent="0.25">
      <c r="G13" s="13" t="s">
        <v>24</v>
      </c>
      <c r="H13" s="14"/>
    </row>
    <row r="14" spans="1:8" ht="14.25" customHeight="1" x14ac:dyDescent="0.25">
      <c r="A14" s="10" t="s">
        <v>326</v>
      </c>
      <c r="B14" s="11"/>
      <c r="C14" s="11"/>
      <c r="D14" s="11"/>
      <c r="E14" s="11"/>
      <c r="F14" s="11"/>
      <c r="G14" s="13" t="s">
        <v>26</v>
      </c>
      <c r="H14" s="14">
        <v>1816003897</v>
      </c>
    </row>
    <row r="15" spans="1:8" ht="14.25" customHeight="1" x14ac:dyDescent="0.25">
      <c r="G15" s="13" t="s">
        <v>27</v>
      </c>
      <c r="H15" s="14">
        <v>182101001</v>
      </c>
    </row>
    <row r="16" spans="1:8" ht="14.25" customHeight="1" x14ac:dyDescent="0.25">
      <c r="A16" s="4" t="s">
        <v>6</v>
      </c>
      <c r="G16" s="13" t="s">
        <v>28</v>
      </c>
      <c r="H16" s="14">
        <v>383</v>
      </c>
    </row>
    <row r="17" spans="1:8" ht="13.5" hidden="1" customHeight="1" x14ac:dyDescent="0.25">
      <c r="G17" s="13"/>
      <c r="H17" s="33"/>
    </row>
    <row r="18" spans="1:8" x14ac:dyDescent="0.25">
      <c r="A18" s="88" t="s">
        <v>114</v>
      </c>
      <c r="B18" s="88"/>
      <c r="C18" s="88"/>
      <c r="D18" s="88"/>
      <c r="E18" s="88"/>
      <c r="F18" s="88"/>
      <c r="G18" s="88"/>
      <c r="H18" s="88"/>
    </row>
    <row r="19" spans="1:8" s="7" customFormat="1" ht="16.5" customHeight="1" x14ac:dyDescent="0.2">
      <c r="A19" s="92" t="s">
        <v>7</v>
      </c>
      <c r="B19" s="92" t="s">
        <v>8</v>
      </c>
      <c r="C19" s="92" t="s">
        <v>9</v>
      </c>
      <c r="D19" s="92" t="s">
        <v>10</v>
      </c>
      <c r="E19" s="89" t="s">
        <v>11</v>
      </c>
      <c r="F19" s="90"/>
      <c r="G19" s="90"/>
      <c r="H19" s="91"/>
    </row>
    <row r="20" spans="1:8" s="7" customFormat="1" ht="16.5" customHeight="1" x14ac:dyDescent="0.2">
      <c r="A20" s="93"/>
      <c r="B20" s="93"/>
      <c r="C20" s="93"/>
      <c r="D20" s="93"/>
      <c r="E20" s="8" t="s">
        <v>12</v>
      </c>
      <c r="F20" s="8" t="s">
        <v>13</v>
      </c>
      <c r="G20" s="8" t="s">
        <v>14</v>
      </c>
      <c r="H20" s="92" t="s">
        <v>18</v>
      </c>
    </row>
    <row r="21" spans="1:8" s="7" customFormat="1" ht="40.5" customHeight="1" x14ac:dyDescent="0.2">
      <c r="A21" s="94"/>
      <c r="B21" s="94"/>
      <c r="C21" s="94"/>
      <c r="D21" s="94"/>
      <c r="E21" s="8" t="s">
        <v>15</v>
      </c>
      <c r="F21" s="8" t="s">
        <v>16</v>
      </c>
      <c r="G21" s="8" t="s">
        <v>17</v>
      </c>
      <c r="H21" s="94"/>
    </row>
    <row r="22" spans="1:8" s="7" customFormat="1" ht="12.75" customHeight="1" x14ac:dyDescent="0.2">
      <c r="A22" s="34">
        <v>1</v>
      </c>
      <c r="B22" s="34">
        <v>2</v>
      </c>
      <c r="C22" s="34">
        <v>3</v>
      </c>
      <c r="D22" s="34">
        <v>4</v>
      </c>
      <c r="E22" s="8">
        <v>5</v>
      </c>
      <c r="F22" s="8">
        <v>6</v>
      </c>
      <c r="G22" s="8">
        <v>7</v>
      </c>
      <c r="H22" s="34">
        <v>8</v>
      </c>
    </row>
    <row r="23" spans="1:8" s="7" customFormat="1" ht="12.75" x14ac:dyDescent="0.2">
      <c r="A23" s="6" t="s">
        <v>19</v>
      </c>
      <c r="B23" s="21" t="s">
        <v>34</v>
      </c>
      <c r="C23" s="21" t="s">
        <v>40</v>
      </c>
      <c r="D23" s="8" t="s">
        <v>40</v>
      </c>
      <c r="E23" s="54">
        <v>0</v>
      </c>
      <c r="F23" s="54">
        <v>0</v>
      </c>
      <c r="G23" s="54">
        <v>0</v>
      </c>
      <c r="H23" s="54">
        <v>0</v>
      </c>
    </row>
    <row r="24" spans="1:8" s="7" customFormat="1" ht="12.75" x14ac:dyDescent="0.2">
      <c r="A24" s="6" t="s">
        <v>30</v>
      </c>
      <c r="B24" s="21" t="s">
        <v>35</v>
      </c>
      <c r="C24" s="21" t="s">
        <v>40</v>
      </c>
      <c r="D24" s="8" t="s">
        <v>40</v>
      </c>
      <c r="E24" s="54">
        <v>0</v>
      </c>
      <c r="F24" s="54">
        <v>0</v>
      </c>
      <c r="G24" s="54">
        <v>0</v>
      </c>
      <c r="H24" s="54">
        <v>0</v>
      </c>
    </row>
    <row r="25" spans="1:8" s="7" customFormat="1" ht="12.75" x14ac:dyDescent="0.2">
      <c r="A25" s="39" t="s">
        <v>31</v>
      </c>
      <c r="B25" s="42" t="s">
        <v>36</v>
      </c>
      <c r="C25" s="40"/>
      <c r="D25" s="41"/>
      <c r="E25" s="55">
        <f>E26+E27+E31+E32+E33+E36+E37</f>
        <v>5457700</v>
      </c>
      <c r="F25" s="55">
        <f>F26+F27+F31+F32+F33+F36+F37</f>
        <v>5468400</v>
      </c>
      <c r="G25" s="55">
        <f>G26+G27+G31+G32+G33+G36+G37</f>
        <v>5457700</v>
      </c>
      <c r="H25" s="55">
        <f>H26+H27+H31+H32+H33+H36+H37</f>
        <v>0</v>
      </c>
    </row>
    <row r="26" spans="1:8" s="7" customFormat="1" ht="25.5" x14ac:dyDescent="0.2">
      <c r="A26" s="20" t="s">
        <v>38</v>
      </c>
      <c r="B26" s="22" t="s">
        <v>37</v>
      </c>
      <c r="C26" s="21" t="s">
        <v>39</v>
      </c>
      <c r="D26" s="8"/>
      <c r="E26" s="54"/>
      <c r="F26" s="54"/>
      <c r="G26" s="54"/>
      <c r="H26" s="54"/>
    </row>
    <row r="27" spans="1:8" s="7" customFormat="1" ht="14.25" customHeight="1" x14ac:dyDescent="0.2">
      <c r="A27" s="20" t="s">
        <v>33</v>
      </c>
      <c r="B27" s="21" t="s">
        <v>41</v>
      </c>
      <c r="C27" s="21" t="s">
        <v>42</v>
      </c>
      <c r="D27" s="8"/>
      <c r="E27" s="54">
        <f>SUM(E28:E30)</f>
        <v>5250300</v>
      </c>
      <c r="F27" s="54">
        <f t="shared" ref="F27:H27" si="0">SUM(F28:F30)</f>
        <v>5261000</v>
      </c>
      <c r="G27" s="54">
        <f t="shared" si="0"/>
        <v>5250300</v>
      </c>
      <c r="H27" s="54">
        <f t="shared" si="0"/>
        <v>0</v>
      </c>
    </row>
    <row r="28" spans="1:8" s="7" customFormat="1" ht="51" x14ac:dyDescent="0.2">
      <c r="A28" s="23" t="s">
        <v>43</v>
      </c>
      <c r="B28" s="21" t="s">
        <v>44</v>
      </c>
      <c r="C28" s="21" t="s">
        <v>305</v>
      </c>
      <c r="D28" s="8"/>
      <c r="E28" s="54">
        <v>4950300</v>
      </c>
      <c r="F28" s="54">
        <v>4961000</v>
      </c>
      <c r="G28" s="54">
        <v>4950300</v>
      </c>
      <c r="H28" s="54"/>
    </row>
    <row r="29" spans="1:8" s="7" customFormat="1" ht="38.25" x14ac:dyDescent="0.2">
      <c r="A29" s="23" t="s">
        <v>45</v>
      </c>
      <c r="B29" s="21" t="s">
        <v>46</v>
      </c>
      <c r="C29" s="21" t="s">
        <v>42</v>
      </c>
      <c r="D29" s="8"/>
      <c r="E29" s="54"/>
      <c r="F29" s="54"/>
      <c r="G29" s="54"/>
      <c r="H29" s="54"/>
    </row>
    <row r="30" spans="1:8" s="7" customFormat="1" ht="51" x14ac:dyDescent="0.2">
      <c r="A30" s="23" t="s">
        <v>105</v>
      </c>
      <c r="B30" s="21" t="s">
        <v>106</v>
      </c>
      <c r="C30" s="21" t="s">
        <v>307</v>
      </c>
      <c r="D30" s="8"/>
      <c r="E30" s="54">
        <v>300000</v>
      </c>
      <c r="F30" s="54">
        <v>300000</v>
      </c>
      <c r="G30" s="54">
        <v>300000</v>
      </c>
      <c r="H30" s="54"/>
    </row>
    <row r="31" spans="1:8" s="7" customFormat="1" ht="12.75" x14ac:dyDescent="0.2">
      <c r="A31" s="20" t="s">
        <v>47</v>
      </c>
      <c r="B31" s="21" t="s">
        <v>48</v>
      </c>
      <c r="C31" s="21" t="s">
        <v>51</v>
      </c>
      <c r="D31" s="8"/>
      <c r="E31" s="54"/>
      <c r="F31" s="54"/>
      <c r="G31" s="54"/>
      <c r="H31" s="54"/>
    </row>
    <row r="32" spans="1:8" s="7" customFormat="1" ht="12.75" x14ac:dyDescent="0.2">
      <c r="A32" s="20" t="s">
        <v>49</v>
      </c>
      <c r="B32" s="21" t="s">
        <v>50</v>
      </c>
      <c r="C32" s="21" t="s">
        <v>52</v>
      </c>
      <c r="D32" s="8"/>
      <c r="E32" s="54"/>
      <c r="F32" s="54"/>
      <c r="G32" s="54"/>
      <c r="H32" s="54"/>
    </row>
    <row r="33" spans="1:8" s="7" customFormat="1" ht="12.75" x14ac:dyDescent="0.2">
      <c r="A33" s="20" t="s">
        <v>53</v>
      </c>
      <c r="B33" s="21" t="s">
        <v>54</v>
      </c>
      <c r="C33" s="21" t="s">
        <v>55</v>
      </c>
      <c r="D33" s="8"/>
      <c r="E33" s="54">
        <f>SUM(E34:E35)</f>
        <v>207400</v>
      </c>
      <c r="F33" s="54">
        <f t="shared" ref="F33:H33" si="1">SUM(F34:F35)</f>
        <v>207400</v>
      </c>
      <c r="G33" s="54">
        <f t="shared" si="1"/>
        <v>207400</v>
      </c>
      <c r="H33" s="54">
        <f t="shared" si="1"/>
        <v>0</v>
      </c>
    </row>
    <row r="34" spans="1:8" s="7" customFormat="1" ht="25.5" x14ac:dyDescent="0.2">
      <c r="A34" s="23" t="s">
        <v>57</v>
      </c>
      <c r="B34" s="21" t="s">
        <v>56</v>
      </c>
      <c r="C34" s="21" t="s">
        <v>306</v>
      </c>
      <c r="D34" s="8"/>
      <c r="E34" s="54">
        <v>207400</v>
      </c>
      <c r="F34" s="54">
        <v>207400</v>
      </c>
      <c r="G34" s="54">
        <v>207400</v>
      </c>
      <c r="H34" s="54"/>
    </row>
    <row r="35" spans="1:8" s="7" customFormat="1" ht="12.75" x14ac:dyDescent="0.2">
      <c r="A35" s="23" t="s">
        <v>104</v>
      </c>
      <c r="B35" s="21" t="s">
        <v>58</v>
      </c>
      <c r="C35" s="21" t="s">
        <v>55</v>
      </c>
      <c r="D35" s="8"/>
      <c r="E35" s="54"/>
      <c r="F35" s="54"/>
      <c r="G35" s="54"/>
      <c r="H35" s="54"/>
    </row>
    <row r="36" spans="1:8" s="7" customFormat="1" ht="12.75" x14ac:dyDescent="0.2">
      <c r="A36" s="20" t="s">
        <v>59</v>
      </c>
      <c r="B36" s="21" t="s">
        <v>60</v>
      </c>
      <c r="C36" s="21"/>
      <c r="D36" s="8"/>
      <c r="E36" s="54"/>
      <c r="F36" s="54"/>
      <c r="G36" s="54"/>
      <c r="H36" s="54"/>
    </row>
    <row r="37" spans="1:8" s="7" customFormat="1" ht="12.75" x14ac:dyDescent="0.2">
      <c r="A37" s="20" t="s">
        <v>61</v>
      </c>
      <c r="B37" s="21" t="s">
        <v>62</v>
      </c>
      <c r="C37" s="21" t="s">
        <v>40</v>
      </c>
      <c r="D37" s="8"/>
      <c r="E37" s="54"/>
      <c r="F37" s="54"/>
      <c r="G37" s="54"/>
      <c r="H37" s="54"/>
    </row>
    <row r="38" spans="1:8" s="7" customFormat="1" ht="38.25" x14ac:dyDescent="0.2">
      <c r="A38" s="23" t="s">
        <v>63</v>
      </c>
      <c r="B38" s="21" t="s">
        <v>64</v>
      </c>
      <c r="C38" s="21" t="s">
        <v>65</v>
      </c>
      <c r="D38" s="8"/>
      <c r="E38" s="54"/>
      <c r="F38" s="54"/>
      <c r="G38" s="54"/>
      <c r="H38" s="54" t="s">
        <v>40</v>
      </c>
    </row>
    <row r="39" spans="1:8" s="7" customFormat="1" ht="12.75" x14ac:dyDescent="0.2">
      <c r="A39" s="39" t="s">
        <v>66</v>
      </c>
      <c r="B39" s="40" t="s">
        <v>67</v>
      </c>
      <c r="C39" s="40" t="s">
        <v>40</v>
      </c>
      <c r="D39" s="41"/>
      <c r="E39" s="55">
        <f>E40+E52+E59+E63+E67+E69</f>
        <v>5457700</v>
      </c>
      <c r="F39" s="55">
        <f t="shared" ref="F39:G39" si="2">F40+F52+F59+F63+F67+F69</f>
        <v>5468400</v>
      </c>
      <c r="G39" s="55">
        <f t="shared" si="2"/>
        <v>5457700</v>
      </c>
      <c r="H39" s="55"/>
    </row>
    <row r="40" spans="1:8" s="7" customFormat="1" ht="27" customHeight="1" x14ac:dyDescent="0.2">
      <c r="A40" s="29" t="s">
        <v>68</v>
      </c>
      <c r="B40" s="26">
        <v>2100</v>
      </c>
      <c r="C40" s="26"/>
      <c r="D40" s="26"/>
      <c r="E40" s="56">
        <f>E41+E42+E43+E44+E47+E48+E49</f>
        <v>4213000</v>
      </c>
      <c r="F40" s="56">
        <f t="shared" ref="F40:G40" si="3">F41+F42+F43+F44+F47+F48+F49</f>
        <v>4213000</v>
      </c>
      <c r="G40" s="56">
        <f t="shared" si="3"/>
        <v>4213000</v>
      </c>
      <c r="H40" s="56" t="s">
        <v>40</v>
      </c>
    </row>
    <row r="41" spans="1:8" s="7" customFormat="1" ht="25.5" customHeight="1" x14ac:dyDescent="0.2">
      <c r="A41" s="30" t="s">
        <v>69</v>
      </c>
      <c r="B41" s="26">
        <v>2110</v>
      </c>
      <c r="C41" s="26" t="s">
        <v>308</v>
      </c>
      <c r="D41" s="26"/>
      <c r="E41" s="56">
        <v>3236000</v>
      </c>
      <c r="F41" s="56">
        <v>3236000</v>
      </c>
      <c r="G41" s="56">
        <v>3236000</v>
      </c>
      <c r="H41" s="56" t="s">
        <v>40</v>
      </c>
    </row>
    <row r="42" spans="1:8" s="7" customFormat="1" ht="15" customHeight="1" x14ac:dyDescent="0.2">
      <c r="A42" s="30" t="s">
        <v>70</v>
      </c>
      <c r="B42" s="26">
        <v>2120</v>
      </c>
      <c r="C42" s="26">
        <v>112</v>
      </c>
      <c r="D42" s="26"/>
      <c r="E42" s="56"/>
      <c r="F42" s="56"/>
      <c r="G42" s="56"/>
      <c r="H42" s="56" t="s">
        <v>40</v>
      </c>
    </row>
    <row r="43" spans="1:8" s="7" customFormat="1" ht="24.75" customHeight="1" x14ac:dyDescent="0.2">
      <c r="A43" s="30" t="s">
        <v>71</v>
      </c>
      <c r="B43" s="26">
        <v>2130</v>
      </c>
      <c r="C43" s="26">
        <v>113</v>
      </c>
      <c r="D43" s="26"/>
      <c r="E43" s="56"/>
      <c r="F43" s="56"/>
      <c r="G43" s="56"/>
      <c r="H43" s="56" t="s">
        <v>40</v>
      </c>
    </row>
    <row r="44" spans="1:8" s="7" customFormat="1" ht="39.75" customHeight="1" x14ac:dyDescent="0.2">
      <c r="A44" s="30" t="s">
        <v>72</v>
      </c>
      <c r="B44" s="26">
        <v>2140</v>
      </c>
      <c r="C44" s="26" t="s">
        <v>309</v>
      </c>
      <c r="D44" s="26"/>
      <c r="E44" s="56">
        <v>977000</v>
      </c>
      <c r="F44" s="56">
        <v>977000</v>
      </c>
      <c r="G44" s="56">
        <v>977000</v>
      </c>
      <c r="H44" s="56" t="s">
        <v>40</v>
      </c>
    </row>
    <row r="45" spans="1:8" s="7" customFormat="1" ht="26.25" hidden="1" customHeight="1" x14ac:dyDescent="0.2">
      <c r="A45" s="32" t="s">
        <v>73</v>
      </c>
      <c r="B45" s="26">
        <v>2141</v>
      </c>
      <c r="C45" s="26">
        <v>119</v>
      </c>
      <c r="D45" s="26"/>
      <c r="E45" s="56"/>
      <c r="F45" s="56"/>
      <c r="G45" s="56"/>
      <c r="H45" s="56" t="s">
        <v>40</v>
      </c>
    </row>
    <row r="46" spans="1:8" s="7" customFormat="1" ht="12.75" hidden="1" x14ac:dyDescent="0.2">
      <c r="A46" s="32" t="s">
        <v>74</v>
      </c>
      <c r="B46" s="26">
        <v>2142</v>
      </c>
      <c r="C46" s="26">
        <v>119</v>
      </c>
      <c r="D46" s="26"/>
      <c r="E46" s="56"/>
      <c r="F46" s="56"/>
      <c r="G46" s="56"/>
      <c r="H46" s="56" t="s">
        <v>40</v>
      </c>
    </row>
    <row r="47" spans="1:8" s="7" customFormat="1" ht="25.5" x14ac:dyDescent="0.2">
      <c r="A47" s="30" t="s">
        <v>75</v>
      </c>
      <c r="B47" s="26">
        <v>2150</v>
      </c>
      <c r="C47" s="26">
        <v>131</v>
      </c>
      <c r="D47" s="26"/>
      <c r="E47" s="56"/>
      <c r="F47" s="56"/>
      <c r="G47" s="56"/>
      <c r="H47" s="56" t="s">
        <v>40</v>
      </c>
    </row>
    <row r="48" spans="1:8" s="7" customFormat="1" ht="25.5" x14ac:dyDescent="0.2">
      <c r="A48" s="30" t="s">
        <v>76</v>
      </c>
      <c r="B48" s="26">
        <v>2160</v>
      </c>
      <c r="C48" s="26">
        <v>134</v>
      </c>
      <c r="D48" s="26"/>
      <c r="E48" s="56"/>
      <c r="F48" s="56"/>
      <c r="G48" s="56"/>
      <c r="H48" s="56" t="s">
        <v>40</v>
      </c>
    </row>
    <row r="49" spans="1:8" s="7" customFormat="1" ht="24.75" customHeight="1" x14ac:dyDescent="0.2">
      <c r="A49" s="30" t="s">
        <v>77</v>
      </c>
      <c r="B49" s="26">
        <v>2170</v>
      </c>
      <c r="C49" s="26">
        <v>139</v>
      </c>
      <c r="D49" s="26"/>
      <c r="E49" s="56">
        <f>E50+E51</f>
        <v>0</v>
      </c>
      <c r="F49" s="56">
        <f t="shared" ref="F49:G49" si="4">F50+F51</f>
        <v>0</v>
      </c>
      <c r="G49" s="56">
        <f t="shared" si="4"/>
        <v>0</v>
      </c>
      <c r="H49" s="56" t="s">
        <v>40</v>
      </c>
    </row>
    <row r="50" spans="1:8" s="7" customFormat="1" ht="25.5" customHeight="1" x14ac:dyDescent="0.2">
      <c r="A50" s="32" t="s">
        <v>78</v>
      </c>
      <c r="B50" s="26">
        <v>2171</v>
      </c>
      <c r="C50" s="26">
        <v>139</v>
      </c>
      <c r="D50" s="26"/>
      <c r="E50" s="56"/>
      <c r="F50" s="56"/>
      <c r="G50" s="56"/>
      <c r="H50" s="56" t="s">
        <v>40</v>
      </c>
    </row>
    <row r="51" spans="1:8" s="7" customFormat="1" ht="12.75" x14ac:dyDescent="0.2">
      <c r="A51" s="32" t="s">
        <v>79</v>
      </c>
      <c r="B51" s="26">
        <v>2172</v>
      </c>
      <c r="C51" s="26">
        <v>139</v>
      </c>
      <c r="D51" s="26"/>
      <c r="E51" s="56"/>
      <c r="F51" s="56"/>
      <c r="G51" s="56"/>
      <c r="H51" s="56" t="s">
        <v>40</v>
      </c>
    </row>
    <row r="52" spans="1:8" s="7" customFormat="1" ht="12.75" x14ac:dyDescent="0.2">
      <c r="A52" s="29" t="s">
        <v>80</v>
      </c>
      <c r="B52" s="26">
        <v>2200</v>
      </c>
      <c r="C52" s="26">
        <v>300</v>
      </c>
      <c r="D52" s="26"/>
      <c r="E52" s="56">
        <f>E53+E56+E57+E58</f>
        <v>106000</v>
      </c>
      <c r="F52" s="56">
        <f t="shared" ref="F52:G52" si="5">F53+F56+F57+F58</f>
        <v>106000</v>
      </c>
      <c r="G52" s="56">
        <f t="shared" si="5"/>
        <v>106000</v>
      </c>
      <c r="H52" s="56" t="s">
        <v>40</v>
      </c>
    </row>
    <row r="53" spans="1:8" s="7" customFormat="1" ht="26.25" customHeight="1" x14ac:dyDescent="0.2">
      <c r="A53" s="30" t="s">
        <v>81</v>
      </c>
      <c r="B53" s="26">
        <v>2210</v>
      </c>
      <c r="C53" s="26">
        <v>320</v>
      </c>
      <c r="D53" s="26"/>
      <c r="E53" s="56">
        <f>SUM(E54:E55)</f>
        <v>106000</v>
      </c>
      <c r="F53" s="56">
        <f t="shared" ref="F53:G53" si="6">SUM(F54:F55)</f>
        <v>106000</v>
      </c>
      <c r="G53" s="56">
        <f t="shared" si="6"/>
        <v>106000</v>
      </c>
      <c r="H53" s="56" t="s">
        <v>40</v>
      </c>
    </row>
    <row r="54" spans="1:8" s="7" customFormat="1" ht="36" customHeight="1" x14ac:dyDescent="0.2">
      <c r="A54" s="32" t="s">
        <v>82</v>
      </c>
      <c r="B54" s="26">
        <v>2211</v>
      </c>
      <c r="C54" s="26" t="s">
        <v>181</v>
      </c>
      <c r="D54" s="26"/>
      <c r="E54" s="56">
        <v>60000</v>
      </c>
      <c r="F54" s="56">
        <v>60000</v>
      </c>
      <c r="G54" s="56">
        <v>60000</v>
      </c>
      <c r="H54" s="56" t="s">
        <v>40</v>
      </c>
    </row>
    <row r="55" spans="1:8" s="7" customFormat="1" ht="15" customHeight="1" x14ac:dyDescent="0.2">
      <c r="A55" s="32" t="s">
        <v>210</v>
      </c>
      <c r="B55" s="26">
        <v>2212</v>
      </c>
      <c r="C55" s="58" t="s">
        <v>211</v>
      </c>
      <c r="D55" s="26"/>
      <c r="E55" s="56">
        <v>46000</v>
      </c>
      <c r="F55" s="56">
        <v>46000</v>
      </c>
      <c r="G55" s="56">
        <v>46000</v>
      </c>
      <c r="H55" s="56"/>
    </row>
    <row r="56" spans="1:8" s="7" customFormat="1" ht="27" customHeight="1" x14ac:dyDescent="0.2">
      <c r="A56" s="30" t="s">
        <v>83</v>
      </c>
      <c r="B56" s="26">
        <v>2220</v>
      </c>
      <c r="C56" s="26">
        <v>340</v>
      </c>
      <c r="D56" s="26"/>
      <c r="E56" s="56"/>
      <c r="F56" s="56"/>
      <c r="G56" s="56"/>
      <c r="H56" s="56" t="s">
        <v>40</v>
      </c>
    </row>
    <row r="57" spans="1:8" s="7" customFormat="1" ht="48.75" customHeight="1" x14ac:dyDescent="0.2">
      <c r="A57" s="30" t="s">
        <v>84</v>
      </c>
      <c r="B57" s="26">
        <v>2230</v>
      </c>
      <c r="C57" s="26">
        <v>350</v>
      </c>
      <c r="D57" s="26"/>
      <c r="E57" s="56"/>
      <c r="F57" s="56"/>
      <c r="G57" s="56"/>
      <c r="H57" s="56" t="s">
        <v>40</v>
      </c>
    </row>
    <row r="58" spans="1:8" s="7" customFormat="1" ht="25.5" x14ac:dyDescent="0.2">
      <c r="A58" s="30" t="s">
        <v>85</v>
      </c>
      <c r="B58" s="26">
        <v>2240</v>
      </c>
      <c r="C58" s="26">
        <v>360</v>
      </c>
      <c r="D58" s="26"/>
      <c r="E58" s="56"/>
      <c r="F58" s="56"/>
      <c r="G58" s="56"/>
      <c r="H58" s="56" t="s">
        <v>40</v>
      </c>
    </row>
    <row r="59" spans="1:8" s="7" customFormat="1" ht="12.75" x14ac:dyDescent="0.2">
      <c r="A59" s="29" t="s">
        <v>86</v>
      </c>
      <c r="B59" s="26">
        <v>2300</v>
      </c>
      <c r="C59" s="26">
        <v>850</v>
      </c>
      <c r="D59" s="26"/>
      <c r="E59" s="56">
        <f>SUM(E60:E62)</f>
        <v>10400</v>
      </c>
      <c r="F59" s="56">
        <f>SUM(F60:F62)</f>
        <v>10400</v>
      </c>
      <c r="G59" s="56">
        <f>SUM(G60:G62)</f>
        <v>10400</v>
      </c>
      <c r="H59" s="56" t="s">
        <v>40</v>
      </c>
    </row>
    <row r="60" spans="1:8" s="7" customFormat="1" ht="27" customHeight="1" x14ac:dyDescent="0.2">
      <c r="A60" s="30" t="s">
        <v>87</v>
      </c>
      <c r="B60" s="26">
        <v>2310</v>
      </c>
      <c r="C60" s="26" t="s">
        <v>212</v>
      </c>
      <c r="D60" s="26"/>
      <c r="E60" s="56">
        <v>9400</v>
      </c>
      <c r="F60" s="56">
        <v>9400</v>
      </c>
      <c r="G60" s="56">
        <v>9400</v>
      </c>
      <c r="H60" s="56" t="s">
        <v>40</v>
      </c>
    </row>
    <row r="61" spans="1:8" s="7" customFormat="1" ht="26.25" customHeight="1" x14ac:dyDescent="0.2">
      <c r="A61" s="30" t="s">
        <v>88</v>
      </c>
      <c r="B61" s="26">
        <v>2320</v>
      </c>
      <c r="C61" s="26" t="s">
        <v>213</v>
      </c>
      <c r="D61" s="26"/>
      <c r="E61" s="6"/>
      <c r="F61" s="6"/>
      <c r="G61" s="6"/>
      <c r="H61" s="56" t="s">
        <v>40</v>
      </c>
    </row>
    <row r="62" spans="1:8" s="7" customFormat="1" ht="13.5" customHeight="1" x14ac:dyDescent="0.2">
      <c r="A62" s="30" t="s">
        <v>89</v>
      </c>
      <c r="B62" s="26">
        <v>2330</v>
      </c>
      <c r="C62" s="26" t="s">
        <v>214</v>
      </c>
      <c r="D62" s="26"/>
      <c r="E62" s="56">
        <v>1000</v>
      </c>
      <c r="F62" s="56">
        <v>1000</v>
      </c>
      <c r="G62" s="56">
        <v>1000</v>
      </c>
      <c r="H62" s="56" t="s">
        <v>40</v>
      </c>
    </row>
    <row r="63" spans="1:8" s="7" customFormat="1" ht="13.5" customHeight="1" x14ac:dyDescent="0.2">
      <c r="A63" s="29" t="s">
        <v>90</v>
      </c>
      <c r="B63" s="26">
        <v>2400</v>
      </c>
      <c r="C63" s="26" t="s">
        <v>40</v>
      </c>
      <c r="D63" s="26"/>
      <c r="E63" s="56">
        <f>SUM(E64:E66)</f>
        <v>0</v>
      </c>
      <c r="F63" s="56">
        <f t="shared" ref="F63:G63" si="7">SUM(F64:F66)</f>
        <v>0</v>
      </c>
      <c r="G63" s="56">
        <f t="shared" si="7"/>
        <v>0</v>
      </c>
      <c r="H63" s="56" t="s">
        <v>40</v>
      </c>
    </row>
    <row r="64" spans="1:8" s="7" customFormat="1" ht="25.5" customHeight="1" x14ac:dyDescent="0.2">
      <c r="A64" s="30" t="s">
        <v>91</v>
      </c>
      <c r="B64" s="26">
        <v>2410</v>
      </c>
      <c r="C64" s="26">
        <v>810</v>
      </c>
      <c r="D64" s="26"/>
      <c r="E64" s="56"/>
      <c r="F64" s="56"/>
      <c r="G64" s="56"/>
      <c r="H64" s="56" t="s">
        <v>40</v>
      </c>
    </row>
    <row r="65" spans="1:8" s="7" customFormat="1" ht="12.75" x14ac:dyDescent="0.2">
      <c r="A65" s="30" t="s">
        <v>92</v>
      </c>
      <c r="B65" s="26">
        <v>2420</v>
      </c>
      <c r="C65" s="26">
        <v>862</v>
      </c>
      <c r="D65" s="26"/>
      <c r="E65" s="56"/>
      <c r="F65" s="56"/>
      <c r="G65" s="56"/>
      <c r="H65" s="56" t="s">
        <v>40</v>
      </c>
    </row>
    <row r="66" spans="1:8" s="7" customFormat="1" ht="26.25" customHeight="1" x14ac:dyDescent="0.2">
      <c r="A66" s="30" t="s">
        <v>93</v>
      </c>
      <c r="B66" s="26">
        <v>2430</v>
      </c>
      <c r="C66" s="26">
        <v>863</v>
      </c>
      <c r="D66" s="26"/>
      <c r="E66" s="56"/>
      <c r="F66" s="56"/>
      <c r="G66" s="56"/>
      <c r="H66" s="56" t="s">
        <v>40</v>
      </c>
    </row>
    <row r="67" spans="1:8" s="7" customFormat="1" ht="12.75" x14ac:dyDescent="0.2">
      <c r="A67" s="29" t="s">
        <v>94</v>
      </c>
      <c r="B67" s="26">
        <v>2500</v>
      </c>
      <c r="C67" s="26" t="s">
        <v>40</v>
      </c>
      <c r="D67" s="26"/>
      <c r="E67" s="56">
        <f>E68</f>
        <v>0</v>
      </c>
      <c r="F67" s="56">
        <f t="shared" ref="F67:G67" si="8">F68</f>
        <v>0</v>
      </c>
      <c r="G67" s="56">
        <f t="shared" si="8"/>
        <v>0</v>
      </c>
      <c r="H67" s="56" t="s">
        <v>40</v>
      </c>
    </row>
    <row r="68" spans="1:8" s="7" customFormat="1" ht="12.75" customHeight="1" x14ac:dyDescent="0.2">
      <c r="A68" s="30" t="s">
        <v>95</v>
      </c>
      <c r="B68" s="26">
        <v>2520</v>
      </c>
      <c r="C68" s="26">
        <v>831</v>
      </c>
      <c r="D68" s="26"/>
      <c r="E68" s="56"/>
      <c r="F68" s="56"/>
      <c r="G68" s="56"/>
      <c r="H68" s="56" t="s">
        <v>40</v>
      </c>
    </row>
    <row r="69" spans="1:8" s="7" customFormat="1" ht="12.75" x14ac:dyDescent="0.2">
      <c r="A69" s="29" t="s">
        <v>112</v>
      </c>
      <c r="B69" s="26">
        <v>2600</v>
      </c>
      <c r="C69" s="26" t="s">
        <v>40</v>
      </c>
      <c r="D69" s="26"/>
      <c r="E69" s="56">
        <f>E70+E71+E72+E73+E84</f>
        <v>1128300</v>
      </c>
      <c r="F69" s="56">
        <f>F70+F71+F72+F73+F84</f>
        <v>1139000</v>
      </c>
      <c r="G69" s="56">
        <f>G70+G71+G72+G73+G84</f>
        <v>1128300</v>
      </c>
      <c r="H69" s="56"/>
    </row>
    <row r="70" spans="1:8" s="7" customFormat="1" ht="25.5" customHeight="1" x14ac:dyDescent="0.2">
      <c r="A70" s="30" t="s">
        <v>96</v>
      </c>
      <c r="B70" s="26">
        <v>2610</v>
      </c>
      <c r="C70" s="26">
        <v>241</v>
      </c>
      <c r="D70" s="26"/>
      <c r="E70" s="56"/>
      <c r="F70" s="56"/>
      <c r="G70" s="56"/>
      <c r="H70" s="56"/>
    </row>
    <row r="71" spans="1:8" s="7" customFormat="1" ht="12.75" customHeight="1" x14ac:dyDescent="0.2">
      <c r="A71" s="30" t="s">
        <v>97</v>
      </c>
      <c r="B71" s="26">
        <v>2620</v>
      </c>
      <c r="C71" s="26">
        <v>242</v>
      </c>
      <c r="D71" s="26"/>
      <c r="E71" s="56"/>
      <c r="F71" s="56"/>
      <c r="G71" s="56"/>
      <c r="H71" s="56"/>
    </row>
    <row r="72" spans="1:8" s="7" customFormat="1" ht="12.75" customHeight="1" x14ac:dyDescent="0.2">
      <c r="A72" s="30" t="s">
        <v>98</v>
      </c>
      <c r="B72" s="26">
        <v>2630</v>
      </c>
      <c r="C72" s="26">
        <v>243</v>
      </c>
      <c r="D72" s="26"/>
      <c r="E72" s="56"/>
      <c r="F72" s="56"/>
      <c r="G72" s="56"/>
      <c r="H72" s="56"/>
    </row>
    <row r="73" spans="1:8" s="7" customFormat="1" ht="12.75" x14ac:dyDescent="0.2">
      <c r="A73" s="30" t="s">
        <v>99</v>
      </c>
      <c r="B73" s="26">
        <v>2640</v>
      </c>
      <c r="C73" s="26">
        <v>244</v>
      </c>
      <c r="D73" s="26"/>
      <c r="E73" s="56">
        <f>SUM(E74:E83)</f>
        <v>1128300</v>
      </c>
      <c r="F73" s="56">
        <f>SUM(F74:F83)</f>
        <v>1139000</v>
      </c>
      <c r="G73" s="56">
        <f>SUM(G74:G83)</f>
        <v>1128300</v>
      </c>
      <c r="H73" s="56"/>
    </row>
    <row r="74" spans="1:8" s="7" customFormat="1" ht="26.25" customHeight="1" x14ac:dyDescent="0.2">
      <c r="A74" s="31" t="s">
        <v>173</v>
      </c>
      <c r="B74" s="26"/>
      <c r="C74" s="58" t="s">
        <v>177</v>
      </c>
      <c r="D74" s="26"/>
      <c r="E74" s="56">
        <v>666900</v>
      </c>
      <c r="F74" s="56">
        <v>666900</v>
      </c>
      <c r="G74" s="56">
        <v>666900</v>
      </c>
      <c r="H74" s="56"/>
    </row>
    <row r="75" spans="1:8" s="7" customFormat="1" ht="14.25" customHeight="1" x14ac:dyDescent="0.2">
      <c r="A75" s="31" t="s">
        <v>313</v>
      </c>
      <c r="B75" s="26"/>
      <c r="C75" s="58" t="s">
        <v>314</v>
      </c>
      <c r="D75" s="26"/>
      <c r="E75" s="56">
        <v>0</v>
      </c>
      <c r="F75" s="56">
        <v>10700</v>
      </c>
      <c r="G75" s="56">
        <v>0</v>
      </c>
      <c r="H75" s="56"/>
    </row>
    <row r="76" spans="1:8" s="7" customFormat="1" ht="15" customHeight="1" x14ac:dyDescent="0.2">
      <c r="A76" s="31" t="s">
        <v>206</v>
      </c>
      <c r="B76" s="26"/>
      <c r="C76" s="58" t="s">
        <v>311</v>
      </c>
      <c r="D76" s="26"/>
      <c r="E76" s="56">
        <v>0</v>
      </c>
      <c r="F76" s="56">
        <v>0</v>
      </c>
      <c r="G76" s="56">
        <v>0</v>
      </c>
      <c r="H76" s="56"/>
    </row>
    <row r="77" spans="1:8" s="7" customFormat="1" ht="15" customHeight="1" x14ac:dyDescent="0.2">
      <c r="A77" s="31" t="s">
        <v>310</v>
      </c>
      <c r="B77" s="26"/>
      <c r="C77" s="58" t="s">
        <v>312</v>
      </c>
      <c r="D77" s="26"/>
      <c r="E77" s="56">
        <v>300000</v>
      </c>
      <c r="F77" s="56">
        <v>300000</v>
      </c>
      <c r="G77" s="56">
        <v>300000</v>
      </c>
      <c r="H77" s="56"/>
    </row>
    <row r="78" spans="1:8" s="7" customFormat="1" ht="15.75" customHeight="1" x14ac:dyDescent="0.2">
      <c r="A78" s="31" t="s">
        <v>206</v>
      </c>
      <c r="B78" s="26"/>
      <c r="C78" s="58" t="s">
        <v>207</v>
      </c>
      <c r="D78" s="26"/>
      <c r="E78" s="56">
        <v>138000</v>
      </c>
      <c r="F78" s="56">
        <v>138000</v>
      </c>
      <c r="G78" s="56">
        <v>138000</v>
      </c>
      <c r="H78" s="56"/>
    </row>
    <row r="79" spans="1:8" s="7" customFormat="1" ht="14.25" customHeight="1" x14ac:dyDescent="0.2">
      <c r="A79" s="31" t="s">
        <v>204</v>
      </c>
      <c r="B79" s="26"/>
      <c r="C79" s="58" t="s">
        <v>205</v>
      </c>
      <c r="D79" s="26"/>
      <c r="E79" s="56">
        <v>0</v>
      </c>
      <c r="F79" s="56">
        <v>0</v>
      </c>
      <c r="G79" s="56">
        <v>0</v>
      </c>
      <c r="H79" s="56"/>
    </row>
    <row r="80" spans="1:8" s="7" customFormat="1" ht="14.25" customHeight="1" x14ac:dyDescent="0.2">
      <c r="A80" s="31" t="s">
        <v>208</v>
      </c>
      <c r="B80" s="26"/>
      <c r="C80" s="58" t="s">
        <v>209</v>
      </c>
      <c r="D80" s="26"/>
      <c r="E80" s="56">
        <v>2300</v>
      </c>
      <c r="F80" s="56">
        <v>2300</v>
      </c>
      <c r="G80" s="56">
        <v>2300</v>
      </c>
      <c r="H80" s="56"/>
    </row>
    <row r="81" spans="1:8" s="7" customFormat="1" ht="15" customHeight="1" x14ac:dyDescent="0.2">
      <c r="A81" s="31" t="s">
        <v>174</v>
      </c>
      <c r="B81" s="26"/>
      <c r="C81" s="58" t="s">
        <v>180</v>
      </c>
      <c r="D81" s="26"/>
      <c r="E81" s="56">
        <v>20000</v>
      </c>
      <c r="F81" s="56">
        <v>20000</v>
      </c>
      <c r="G81" s="56">
        <v>20000</v>
      </c>
      <c r="H81" s="56"/>
    </row>
    <row r="82" spans="1:8" s="7" customFormat="1" ht="15" customHeight="1" x14ac:dyDescent="0.2">
      <c r="A82" s="31" t="s">
        <v>176</v>
      </c>
      <c r="B82" s="26"/>
      <c r="C82" s="58" t="s">
        <v>178</v>
      </c>
      <c r="D82" s="26"/>
      <c r="E82" s="56">
        <v>1100</v>
      </c>
      <c r="F82" s="56">
        <v>1100</v>
      </c>
      <c r="G82" s="56">
        <v>1100</v>
      </c>
      <c r="H82" s="56"/>
    </row>
    <row r="83" spans="1:8" s="7" customFormat="1" ht="15" customHeight="1" x14ac:dyDescent="0.2">
      <c r="A83" s="31" t="s">
        <v>175</v>
      </c>
      <c r="B83" s="26"/>
      <c r="C83" s="58" t="s">
        <v>179</v>
      </c>
      <c r="D83" s="26"/>
      <c r="E83" s="56">
        <v>0</v>
      </c>
      <c r="F83" s="56">
        <v>0</v>
      </c>
      <c r="G83" s="56">
        <v>0</v>
      </c>
      <c r="H83" s="56"/>
    </row>
    <row r="84" spans="1:8" s="7" customFormat="1" ht="12.75" customHeight="1" x14ac:dyDescent="0.2">
      <c r="A84" s="30" t="s">
        <v>100</v>
      </c>
      <c r="B84" s="26">
        <v>2650</v>
      </c>
      <c r="C84" s="26">
        <v>400</v>
      </c>
      <c r="D84" s="26"/>
      <c r="E84" s="56">
        <f>E85+E86</f>
        <v>0</v>
      </c>
      <c r="F84" s="56">
        <f t="shared" ref="F84:H84" si="9">F85+F86</f>
        <v>0</v>
      </c>
      <c r="G84" s="56">
        <f t="shared" si="9"/>
        <v>0</v>
      </c>
      <c r="H84" s="56">
        <f t="shared" si="9"/>
        <v>0</v>
      </c>
    </row>
    <row r="85" spans="1:8" s="7" customFormat="1" ht="37.5" customHeight="1" x14ac:dyDescent="0.2">
      <c r="A85" s="32" t="s">
        <v>101</v>
      </c>
      <c r="B85" s="26">
        <v>2651</v>
      </c>
      <c r="C85" s="26">
        <v>406</v>
      </c>
      <c r="D85" s="26"/>
      <c r="E85" s="56"/>
      <c r="F85" s="56"/>
      <c r="G85" s="56"/>
      <c r="H85" s="56"/>
    </row>
    <row r="86" spans="1:8" s="7" customFormat="1" ht="12.75" customHeight="1" x14ac:dyDescent="0.2">
      <c r="A86" s="30" t="s">
        <v>102</v>
      </c>
      <c r="B86" s="26">
        <v>2652</v>
      </c>
      <c r="C86" s="26">
        <v>407</v>
      </c>
      <c r="D86" s="26"/>
      <c r="E86" s="56"/>
      <c r="F86" s="56"/>
      <c r="G86" s="56"/>
      <c r="H86" s="56"/>
    </row>
    <row r="87" spans="1:8" s="7" customFormat="1" ht="12.75" x14ac:dyDescent="0.2">
      <c r="A87" s="24" t="s">
        <v>111</v>
      </c>
      <c r="B87" s="27">
        <v>3000</v>
      </c>
      <c r="C87" s="27">
        <v>100</v>
      </c>
      <c r="D87" s="26"/>
      <c r="E87" s="57">
        <f>SUM(E88:E90)</f>
        <v>0</v>
      </c>
      <c r="F87" s="57">
        <f t="shared" ref="F87:G87" si="10">SUM(F88:F90)</f>
        <v>0</v>
      </c>
      <c r="G87" s="57">
        <f t="shared" si="10"/>
        <v>0</v>
      </c>
      <c r="H87" s="57" t="s">
        <v>40</v>
      </c>
    </row>
    <row r="88" spans="1:8" s="7" customFormat="1" ht="27" customHeight="1" x14ac:dyDescent="0.2">
      <c r="A88" s="29" t="s">
        <v>110</v>
      </c>
      <c r="B88" s="26">
        <v>3010</v>
      </c>
      <c r="C88" s="26"/>
      <c r="D88" s="27"/>
      <c r="E88" s="56"/>
      <c r="F88" s="56"/>
      <c r="G88" s="56"/>
      <c r="H88" s="56" t="s">
        <v>40</v>
      </c>
    </row>
    <row r="89" spans="1:8" s="7" customFormat="1" ht="12.75" x14ac:dyDescent="0.2">
      <c r="A89" s="29" t="s">
        <v>109</v>
      </c>
      <c r="B89" s="26">
        <v>3020</v>
      </c>
      <c r="C89" s="26"/>
      <c r="D89" s="26"/>
      <c r="E89" s="56"/>
      <c r="F89" s="56"/>
      <c r="G89" s="56"/>
      <c r="H89" s="56" t="s">
        <v>40</v>
      </c>
    </row>
    <row r="90" spans="1:8" s="7" customFormat="1" ht="12.75" x14ac:dyDescent="0.2">
      <c r="A90" s="29" t="s">
        <v>108</v>
      </c>
      <c r="B90" s="26">
        <v>3030</v>
      </c>
      <c r="C90" s="26"/>
      <c r="D90" s="26"/>
      <c r="E90" s="56"/>
      <c r="F90" s="56"/>
      <c r="G90" s="56"/>
      <c r="H90" s="56" t="s">
        <v>40</v>
      </c>
    </row>
    <row r="91" spans="1:8" s="7" customFormat="1" ht="12.75" x14ac:dyDescent="0.2">
      <c r="A91" s="24" t="s">
        <v>107</v>
      </c>
      <c r="B91" s="27">
        <v>4000</v>
      </c>
      <c r="C91" s="27" t="s">
        <v>40</v>
      </c>
      <c r="D91" s="26"/>
      <c r="E91" s="57">
        <f>E92</f>
        <v>0</v>
      </c>
      <c r="F91" s="57">
        <f t="shared" ref="F91:G91" si="11">F92</f>
        <v>0</v>
      </c>
      <c r="G91" s="57">
        <f t="shared" si="11"/>
        <v>0</v>
      </c>
      <c r="H91" s="57" t="s">
        <v>40</v>
      </c>
    </row>
    <row r="92" spans="1:8" s="7" customFormat="1" ht="24" customHeight="1" x14ac:dyDescent="0.2">
      <c r="A92" s="29" t="s">
        <v>103</v>
      </c>
      <c r="B92" s="26">
        <v>4010</v>
      </c>
      <c r="C92" s="26">
        <v>610</v>
      </c>
      <c r="D92" s="27"/>
      <c r="E92" s="56"/>
      <c r="F92" s="56"/>
      <c r="G92" s="56"/>
      <c r="H92" s="56" t="s">
        <v>40</v>
      </c>
    </row>
    <row r="93" spans="1:8" x14ac:dyDescent="0.25">
      <c r="A93" s="5"/>
      <c r="B93" s="17"/>
      <c r="C93" s="17"/>
      <c r="D93" s="17"/>
      <c r="E93" s="17"/>
      <c r="F93" s="17"/>
      <c r="G93" s="17"/>
      <c r="H93" s="17"/>
    </row>
    <row r="94" spans="1:8" x14ac:dyDescent="0.25">
      <c r="A94" s="5"/>
      <c r="B94" s="17"/>
      <c r="C94" s="17"/>
      <c r="D94" s="17"/>
      <c r="E94" s="17"/>
      <c r="F94" s="17"/>
      <c r="G94" s="17"/>
      <c r="H94" s="17"/>
    </row>
    <row r="95" spans="1:8" x14ac:dyDescent="0.25">
      <c r="A95" s="5"/>
      <c r="B95" s="17"/>
      <c r="C95" s="17"/>
      <c r="D95" s="17"/>
      <c r="E95" s="17"/>
      <c r="F95" s="17"/>
      <c r="G95" s="17"/>
      <c r="H95" s="17"/>
    </row>
    <row r="96" spans="1:8" x14ac:dyDescent="0.25">
      <c r="A96" s="5"/>
      <c r="B96" s="17"/>
      <c r="C96" s="17"/>
      <c r="D96" s="17"/>
      <c r="E96" s="17"/>
      <c r="F96" s="17"/>
      <c r="G96" s="17"/>
      <c r="H96" s="17"/>
    </row>
    <row r="97" spans="1:8" x14ac:dyDescent="0.25">
      <c r="A97" s="5"/>
      <c r="B97" s="17"/>
      <c r="C97" s="17"/>
      <c r="D97" s="17"/>
      <c r="E97" s="17"/>
      <c r="F97" s="17"/>
      <c r="G97" s="17"/>
      <c r="H97" s="17"/>
    </row>
    <row r="98" spans="1:8" x14ac:dyDescent="0.25">
      <c r="A98" s="5"/>
      <c r="B98" s="17"/>
      <c r="C98" s="17"/>
      <c r="D98" s="17"/>
      <c r="E98" s="17"/>
      <c r="F98" s="17"/>
      <c r="G98" s="17"/>
      <c r="H98" s="17"/>
    </row>
    <row r="99" spans="1:8" x14ac:dyDescent="0.25">
      <c r="A99" s="5"/>
      <c r="B99" s="17"/>
      <c r="C99" s="17"/>
      <c r="D99" s="17"/>
      <c r="E99" s="17"/>
      <c r="F99" s="17"/>
      <c r="G99" s="17"/>
      <c r="H99" s="17"/>
    </row>
    <row r="100" spans="1:8" x14ac:dyDescent="0.25">
      <c r="A100" s="5"/>
      <c r="B100" s="17"/>
      <c r="C100" s="17"/>
      <c r="D100" s="17"/>
      <c r="E100" s="17"/>
      <c r="F100" s="17"/>
      <c r="G100" s="17"/>
      <c r="H100" s="17"/>
    </row>
    <row r="101" spans="1:8" x14ac:dyDescent="0.25">
      <c r="A101" s="5"/>
      <c r="B101" s="17"/>
      <c r="C101" s="17"/>
      <c r="D101" s="17"/>
      <c r="E101" s="17"/>
      <c r="F101" s="17"/>
      <c r="G101" s="17"/>
      <c r="H101" s="17"/>
    </row>
    <row r="102" spans="1:8" x14ac:dyDescent="0.25">
      <c r="A102" s="5"/>
      <c r="B102" s="17"/>
      <c r="C102" s="17"/>
      <c r="D102" s="17"/>
      <c r="E102" s="17"/>
      <c r="F102" s="17"/>
      <c r="G102" s="17"/>
      <c r="H102" s="17"/>
    </row>
    <row r="103" spans="1:8" x14ac:dyDescent="0.25">
      <c r="A103" s="5"/>
      <c r="B103" s="17"/>
      <c r="C103" s="17"/>
      <c r="D103" s="17"/>
      <c r="E103" s="17"/>
      <c r="F103" s="17"/>
      <c r="G103" s="17"/>
      <c r="H103" s="17"/>
    </row>
    <row r="104" spans="1:8" x14ac:dyDescent="0.25">
      <c r="A104" s="5"/>
      <c r="B104" s="17"/>
      <c r="C104" s="17"/>
      <c r="D104" s="17"/>
      <c r="E104" s="17"/>
      <c r="F104" s="17"/>
      <c r="G104" s="17"/>
      <c r="H104" s="17"/>
    </row>
    <row r="105" spans="1:8" x14ac:dyDescent="0.25">
      <c r="A105" s="5"/>
      <c r="B105" s="17"/>
      <c r="C105" s="17"/>
      <c r="D105" s="17"/>
      <c r="E105" s="17"/>
      <c r="F105" s="17"/>
      <c r="G105" s="17"/>
      <c r="H105" s="17"/>
    </row>
    <row r="106" spans="1:8" x14ac:dyDescent="0.25">
      <c r="A106" s="5"/>
      <c r="B106" s="17"/>
      <c r="C106" s="17"/>
      <c r="D106" s="17"/>
      <c r="E106" s="17"/>
      <c r="F106" s="17"/>
      <c r="G106" s="17"/>
      <c r="H106" s="17"/>
    </row>
    <row r="107" spans="1:8" x14ac:dyDescent="0.25">
      <c r="A107" s="5"/>
      <c r="B107" s="17"/>
      <c r="C107" s="17"/>
      <c r="D107" s="17"/>
      <c r="E107" s="17"/>
      <c r="F107" s="17"/>
      <c r="G107" s="17"/>
      <c r="H107" s="17"/>
    </row>
    <row r="108" spans="1:8" x14ac:dyDescent="0.25">
      <c r="A108" s="5"/>
      <c r="B108" s="17"/>
      <c r="C108" s="17"/>
      <c r="D108" s="17"/>
      <c r="E108" s="17"/>
      <c r="F108" s="17"/>
      <c r="G108" s="17"/>
      <c r="H108" s="17"/>
    </row>
    <row r="109" spans="1:8" x14ac:dyDescent="0.25">
      <c r="A109" s="5"/>
      <c r="B109" s="17"/>
      <c r="C109" s="17"/>
      <c r="D109" s="17"/>
      <c r="E109" s="17"/>
      <c r="F109" s="17"/>
      <c r="G109" s="17"/>
      <c r="H109" s="17"/>
    </row>
    <row r="110" spans="1:8" x14ac:dyDescent="0.25">
      <c r="A110" s="5"/>
      <c r="B110" s="17"/>
      <c r="C110" s="17"/>
      <c r="D110" s="17"/>
      <c r="E110" s="17"/>
      <c r="F110" s="17"/>
      <c r="G110" s="17"/>
      <c r="H110" s="17"/>
    </row>
    <row r="111" spans="1:8" x14ac:dyDescent="0.25">
      <c r="A111" s="5"/>
      <c r="B111" s="17"/>
      <c r="C111" s="17"/>
      <c r="D111" s="17"/>
      <c r="E111" s="17"/>
      <c r="F111" s="17"/>
      <c r="G111" s="17"/>
      <c r="H111" s="17"/>
    </row>
    <row r="112" spans="1:8" x14ac:dyDescent="0.25">
      <c r="A112" s="5"/>
      <c r="B112" s="17"/>
      <c r="C112" s="17"/>
      <c r="D112" s="17"/>
      <c r="E112" s="17"/>
      <c r="F112" s="17"/>
      <c r="G112" s="17"/>
      <c r="H112" s="17"/>
    </row>
    <row r="113" spans="1:8" x14ac:dyDescent="0.25">
      <c r="A113" s="5"/>
      <c r="B113" s="17"/>
      <c r="C113" s="17"/>
      <c r="D113" s="17"/>
      <c r="E113" s="17"/>
      <c r="F113" s="17"/>
      <c r="G113" s="17"/>
      <c r="H113" s="17"/>
    </row>
    <row r="114" spans="1:8" x14ac:dyDescent="0.25">
      <c r="A114" s="5"/>
      <c r="B114" s="17"/>
      <c r="C114" s="17"/>
      <c r="D114" s="17"/>
      <c r="E114" s="17"/>
      <c r="F114" s="17"/>
      <c r="G114" s="17"/>
      <c r="H114" s="17"/>
    </row>
    <row r="115" spans="1:8" x14ac:dyDescent="0.25">
      <c r="A115" s="5"/>
      <c r="B115" s="17"/>
      <c r="C115" s="17"/>
      <c r="D115" s="17"/>
      <c r="E115" s="17"/>
      <c r="F115" s="17"/>
      <c r="G115" s="17"/>
      <c r="H115" s="17"/>
    </row>
    <row r="116" spans="1:8" x14ac:dyDescent="0.25">
      <c r="A116" s="5"/>
      <c r="B116" s="17"/>
      <c r="C116" s="17"/>
      <c r="D116" s="17"/>
      <c r="E116" s="17"/>
      <c r="F116" s="17"/>
      <c r="G116" s="17"/>
      <c r="H116" s="17"/>
    </row>
    <row r="117" spans="1:8" x14ac:dyDescent="0.25">
      <c r="A117" s="5"/>
      <c r="B117" s="17"/>
      <c r="C117" s="17"/>
      <c r="D117" s="17"/>
      <c r="E117" s="17"/>
      <c r="F117" s="17"/>
      <c r="G117" s="17"/>
      <c r="H117" s="17"/>
    </row>
    <row r="118" spans="1:8" x14ac:dyDescent="0.25">
      <c r="A118" s="5"/>
      <c r="B118" s="17"/>
      <c r="C118" s="17"/>
      <c r="D118" s="17"/>
      <c r="E118" s="17"/>
      <c r="F118" s="17"/>
      <c r="G118" s="17"/>
      <c r="H118" s="17"/>
    </row>
    <row r="119" spans="1:8" x14ac:dyDescent="0.25">
      <c r="A119" s="5"/>
      <c r="B119" s="17"/>
      <c r="C119" s="17"/>
      <c r="D119" s="17"/>
      <c r="E119" s="17"/>
      <c r="F119" s="17"/>
      <c r="G119" s="17"/>
      <c r="H119" s="17"/>
    </row>
    <row r="120" spans="1:8" x14ac:dyDescent="0.25">
      <c r="A120" s="5"/>
      <c r="B120" s="17"/>
      <c r="C120" s="17"/>
      <c r="D120" s="17"/>
      <c r="E120" s="17"/>
      <c r="F120" s="17"/>
      <c r="G120" s="17"/>
      <c r="H120" s="17"/>
    </row>
    <row r="121" spans="1:8" x14ac:dyDescent="0.25">
      <c r="A121" s="5"/>
      <c r="B121" s="17"/>
      <c r="C121" s="17"/>
      <c r="D121" s="17"/>
      <c r="E121" s="17"/>
      <c r="F121" s="17"/>
      <c r="G121" s="17"/>
      <c r="H121" s="17"/>
    </row>
    <row r="122" spans="1:8" x14ac:dyDescent="0.25">
      <c r="A122" s="5"/>
      <c r="B122" s="17"/>
      <c r="C122" s="17"/>
      <c r="D122" s="17"/>
      <c r="E122" s="17"/>
      <c r="F122" s="17"/>
      <c r="G122" s="17"/>
      <c r="H122" s="17"/>
    </row>
    <row r="123" spans="1:8" x14ac:dyDescent="0.25">
      <c r="B123" s="17"/>
      <c r="C123" s="17"/>
      <c r="D123" s="17"/>
      <c r="E123" s="17"/>
      <c r="F123" s="17"/>
      <c r="G123" s="17"/>
      <c r="H123" s="17"/>
    </row>
    <row r="124" spans="1:8" x14ac:dyDescent="0.25">
      <c r="B124" s="17"/>
      <c r="C124" s="17"/>
      <c r="D124" s="17"/>
      <c r="E124" s="17"/>
      <c r="F124" s="17"/>
      <c r="G124" s="17"/>
      <c r="H124" s="17"/>
    </row>
    <row r="125" spans="1:8" x14ac:dyDescent="0.25">
      <c r="B125" s="17"/>
      <c r="C125" s="17"/>
      <c r="D125" s="17"/>
      <c r="E125" s="17"/>
      <c r="F125" s="17"/>
      <c r="G125" s="17"/>
      <c r="H125" s="17"/>
    </row>
    <row r="126" spans="1:8" x14ac:dyDescent="0.25">
      <c r="B126" s="17"/>
      <c r="C126" s="17"/>
      <c r="D126" s="17"/>
      <c r="E126" s="17"/>
      <c r="F126" s="17"/>
      <c r="G126" s="17"/>
      <c r="H126" s="17"/>
    </row>
    <row r="127" spans="1:8" x14ac:dyDescent="0.25">
      <c r="B127" s="17"/>
      <c r="C127" s="17"/>
      <c r="D127" s="17"/>
      <c r="E127" s="17"/>
      <c r="F127" s="17"/>
      <c r="G127" s="17"/>
      <c r="H127" s="17"/>
    </row>
    <row r="128" spans="1:8" x14ac:dyDescent="0.25">
      <c r="B128" s="17"/>
      <c r="C128" s="17"/>
      <c r="D128" s="17"/>
      <c r="E128" s="17"/>
      <c r="F128" s="17"/>
      <c r="G128" s="17"/>
      <c r="H128" s="17"/>
    </row>
    <row r="129" spans="2:8" x14ac:dyDescent="0.25">
      <c r="B129" s="17"/>
      <c r="C129" s="17"/>
      <c r="D129" s="17"/>
      <c r="E129" s="17"/>
      <c r="F129" s="17"/>
      <c r="G129" s="17"/>
      <c r="H129" s="17"/>
    </row>
    <row r="130" spans="2:8" x14ac:dyDescent="0.25">
      <c r="B130" s="17"/>
      <c r="C130" s="17"/>
      <c r="D130" s="17"/>
      <c r="E130" s="17"/>
      <c r="F130" s="17"/>
      <c r="G130" s="17"/>
      <c r="H130" s="17"/>
    </row>
    <row r="131" spans="2:8" x14ac:dyDescent="0.25">
      <c r="B131" s="17"/>
      <c r="C131" s="17"/>
      <c r="D131" s="17"/>
      <c r="E131" s="17"/>
      <c r="F131" s="17"/>
      <c r="G131" s="17"/>
      <c r="H131" s="17"/>
    </row>
    <row r="132" spans="2:8" x14ac:dyDescent="0.25">
      <c r="B132" s="17"/>
      <c r="C132" s="17"/>
      <c r="D132" s="17"/>
      <c r="E132" s="17"/>
      <c r="F132" s="17"/>
      <c r="G132" s="17"/>
      <c r="H132" s="17"/>
    </row>
    <row r="133" spans="2:8" x14ac:dyDescent="0.25">
      <c r="B133" s="17"/>
      <c r="C133" s="17"/>
      <c r="D133" s="17"/>
      <c r="E133" s="17"/>
      <c r="F133" s="17"/>
      <c r="G133" s="17"/>
      <c r="H133" s="17"/>
    </row>
    <row r="134" spans="2:8" x14ac:dyDescent="0.25">
      <c r="B134" s="17"/>
      <c r="C134" s="17"/>
      <c r="D134" s="17"/>
      <c r="E134" s="17"/>
      <c r="F134" s="17"/>
      <c r="G134" s="17"/>
      <c r="H134" s="17"/>
    </row>
    <row r="135" spans="2:8" x14ac:dyDescent="0.25">
      <c r="B135" s="17"/>
      <c r="C135" s="17"/>
      <c r="D135" s="17"/>
      <c r="E135" s="17"/>
      <c r="F135" s="17"/>
      <c r="G135" s="17"/>
      <c r="H135" s="17"/>
    </row>
    <row r="136" spans="2:8" x14ac:dyDescent="0.25">
      <c r="B136" s="17"/>
      <c r="C136" s="17"/>
      <c r="D136" s="17"/>
      <c r="E136" s="17"/>
      <c r="F136" s="17"/>
      <c r="G136" s="17"/>
      <c r="H136" s="17"/>
    </row>
    <row r="137" spans="2:8" x14ac:dyDescent="0.25">
      <c r="B137" s="17"/>
      <c r="C137" s="17"/>
      <c r="D137" s="17"/>
      <c r="E137" s="17"/>
      <c r="F137" s="17"/>
      <c r="G137" s="17"/>
      <c r="H137" s="17"/>
    </row>
    <row r="138" spans="2:8" x14ac:dyDescent="0.25">
      <c r="B138" s="17"/>
      <c r="C138" s="17"/>
      <c r="D138" s="17"/>
      <c r="E138" s="17"/>
      <c r="F138" s="17"/>
      <c r="G138" s="17"/>
      <c r="H138" s="17"/>
    </row>
    <row r="139" spans="2:8" x14ac:dyDescent="0.25">
      <c r="B139" s="17"/>
      <c r="C139" s="17"/>
      <c r="D139" s="17"/>
      <c r="E139" s="17"/>
      <c r="F139" s="17"/>
      <c r="G139" s="17"/>
      <c r="H139" s="17"/>
    </row>
    <row r="140" spans="2:8" x14ac:dyDescent="0.25">
      <c r="B140" s="17"/>
      <c r="C140" s="17"/>
      <c r="D140" s="17"/>
      <c r="E140" s="17"/>
      <c r="F140" s="17"/>
      <c r="G140" s="17"/>
      <c r="H140" s="17"/>
    </row>
    <row r="141" spans="2:8" x14ac:dyDescent="0.25">
      <c r="B141" s="17"/>
      <c r="C141" s="17"/>
      <c r="D141" s="17"/>
      <c r="E141" s="17"/>
      <c r="F141" s="17"/>
      <c r="G141" s="17"/>
      <c r="H141" s="17"/>
    </row>
    <row r="142" spans="2:8" x14ac:dyDescent="0.25">
      <c r="B142" s="17"/>
      <c r="C142" s="17"/>
      <c r="D142" s="17"/>
      <c r="E142" s="17"/>
      <c r="F142" s="17"/>
      <c r="G142" s="17"/>
      <c r="H142" s="17"/>
    </row>
    <row r="143" spans="2:8" x14ac:dyDescent="0.25">
      <c r="B143" s="17"/>
      <c r="C143" s="17"/>
      <c r="D143" s="17"/>
      <c r="E143" s="17"/>
      <c r="F143" s="17"/>
      <c r="G143" s="17"/>
      <c r="H143" s="17"/>
    </row>
    <row r="144" spans="2:8" x14ac:dyDescent="0.25">
      <c r="B144" s="17"/>
      <c r="C144" s="17"/>
      <c r="D144" s="17"/>
      <c r="E144" s="17"/>
      <c r="F144" s="17"/>
      <c r="G144" s="17"/>
      <c r="H144" s="17"/>
    </row>
    <row r="145" spans="2:8" x14ac:dyDescent="0.25">
      <c r="B145" s="17"/>
      <c r="C145" s="17"/>
      <c r="D145" s="17"/>
      <c r="E145" s="17"/>
      <c r="F145" s="17"/>
      <c r="G145" s="17"/>
      <c r="H145" s="17"/>
    </row>
    <row r="146" spans="2:8" x14ac:dyDescent="0.25">
      <c r="B146" s="17"/>
      <c r="C146" s="17"/>
      <c r="D146" s="17"/>
      <c r="E146" s="17"/>
      <c r="F146" s="17"/>
      <c r="G146" s="17"/>
      <c r="H146" s="17"/>
    </row>
    <row r="147" spans="2:8" x14ac:dyDescent="0.25">
      <c r="B147" s="17"/>
      <c r="C147" s="17"/>
      <c r="D147" s="17"/>
      <c r="E147" s="17"/>
      <c r="F147" s="17"/>
      <c r="G147" s="17"/>
      <c r="H147" s="17"/>
    </row>
    <row r="148" spans="2:8" x14ac:dyDescent="0.25">
      <c r="B148" s="17"/>
      <c r="C148" s="17"/>
      <c r="D148" s="17"/>
      <c r="E148" s="17"/>
      <c r="F148" s="17"/>
      <c r="G148" s="17"/>
      <c r="H148" s="17"/>
    </row>
    <row r="149" spans="2:8" x14ac:dyDescent="0.25">
      <c r="B149" s="17"/>
      <c r="C149" s="17"/>
      <c r="D149" s="17"/>
      <c r="E149" s="17"/>
      <c r="F149" s="17"/>
      <c r="G149" s="17"/>
      <c r="H149" s="17"/>
    </row>
    <row r="150" spans="2:8" x14ac:dyDescent="0.25">
      <c r="D150" s="17"/>
    </row>
  </sheetData>
  <mergeCells count="10">
    <mergeCell ref="A9:G9"/>
    <mergeCell ref="A7:H7"/>
    <mergeCell ref="A6:H6"/>
    <mergeCell ref="A18:H18"/>
    <mergeCell ref="E19:H19"/>
    <mergeCell ref="A19:A21"/>
    <mergeCell ref="B19:B21"/>
    <mergeCell ref="C19:C21"/>
    <mergeCell ref="D19:D21"/>
    <mergeCell ref="H20:H21"/>
  </mergeCells>
  <pageMargins left="0.11811023622047245" right="0.11811023622047245" top="0.55118110236220474" bottom="0.55118110236220474" header="0" footer="0"/>
  <pageSetup paperSize="9" scale="90" fitToHeight="0" orientation="landscape" horizontalDpi="180"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topLeftCell="A16" zoomScale="85" zoomScaleNormal="85" workbookViewId="0">
      <selection activeCell="A34" sqref="A34"/>
    </sheetView>
  </sheetViews>
  <sheetFormatPr defaultRowHeight="12.75" x14ac:dyDescent="0.2"/>
  <cols>
    <col min="1" max="1" width="9.140625" style="37"/>
    <col min="2" max="2" width="64.5703125" style="17" customWidth="1"/>
    <col min="3" max="4" width="9.140625" style="37"/>
    <col min="5" max="7" width="13.85546875" style="37" customWidth="1"/>
    <col min="8" max="8" width="11.28515625" style="37" customWidth="1"/>
    <col min="9" max="16384" width="9.140625" style="17"/>
  </cols>
  <sheetData>
    <row r="1" spans="1:8" ht="15.75" x14ac:dyDescent="0.25">
      <c r="A1" s="88" t="s">
        <v>113</v>
      </c>
      <c r="B1" s="88"/>
      <c r="C1" s="88"/>
      <c r="D1" s="88"/>
      <c r="E1" s="88"/>
      <c r="F1" s="88"/>
      <c r="G1" s="88"/>
      <c r="H1" s="88"/>
    </row>
    <row r="3" spans="1:8" x14ac:dyDescent="0.2">
      <c r="A3" s="92" t="s">
        <v>115</v>
      </c>
      <c r="B3" s="92" t="s">
        <v>7</v>
      </c>
      <c r="C3" s="92" t="s">
        <v>116</v>
      </c>
      <c r="D3" s="92" t="s">
        <v>117</v>
      </c>
      <c r="E3" s="89" t="s">
        <v>11</v>
      </c>
      <c r="F3" s="90"/>
      <c r="G3" s="90"/>
      <c r="H3" s="91"/>
    </row>
    <row r="4" spans="1:8" x14ac:dyDescent="0.2">
      <c r="A4" s="93"/>
      <c r="B4" s="93"/>
      <c r="C4" s="93"/>
      <c r="D4" s="93"/>
      <c r="E4" s="8" t="s">
        <v>12</v>
      </c>
      <c r="F4" s="8" t="s">
        <v>13</v>
      </c>
      <c r="G4" s="8" t="s">
        <v>14</v>
      </c>
      <c r="H4" s="92" t="s">
        <v>18</v>
      </c>
    </row>
    <row r="5" spans="1:8" ht="38.25" x14ac:dyDescent="0.2">
      <c r="A5" s="94"/>
      <c r="B5" s="94"/>
      <c r="C5" s="94"/>
      <c r="D5" s="94"/>
      <c r="E5" s="8" t="s">
        <v>15</v>
      </c>
      <c r="F5" s="8" t="s">
        <v>16</v>
      </c>
      <c r="G5" s="8" t="s">
        <v>17</v>
      </c>
      <c r="H5" s="94"/>
    </row>
    <row r="6" spans="1:8" x14ac:dyDescent="0.2">
      <c r="A6" s="8">
        <v>1</v>
      </c>
      <c r="B6" s="8">
        <v>2</v>
      </c>
      <c r="C6" s="8">
        <v>3</v>
      </c>
      <c r="D6" s="8">
        <v>4</v>
      </c>
      <c r="E6" s="8">
        <v>5</v>
      </c>
      <c r="F6" s="8">
        <v>6</v>
      </c>
      <c r="G6" s="8">
        <v>7</v>
      </c>
      <c r="H6" s="8">
        <v>8</v>
      </c>
    </row>
    <row r="7" spans="1:8" x14ac:dyDescent="0.2">
      <c r="A7" s="8">
        <v>1</v>
      </c>
      <c r="B7" s="25" t="s">
        <v>126</v>
      </c>
      <c r="C7" s="27">
        <v>26000</v>
      </c>
      <c r="D7" s="27" t="s">
        <v>40</v>
      </c>
      <c r="E7" s="57">
        <f>E8+E9+E10+E11</f>
        <v>1128300</v>
      </c>
      <c r="F7" s="57">
        <f t="shared" ref="F7:H7" si="0">F8+F9+F10+F11</f>
        <v>1139000</v>
      </c>
      <c r="G7" s="57">
        <f t="shared" si="0"/>
        <v>1128300</v>
      </c>
      <c r="H7" s="57">
        <f t="shared" si="0"/>
        <v>0</v>
      </c>
    </row>
    <row r="8" spans="1:8" ht="102" customHeight="1" x14ac:dyDescent="0.2">
      <c r="A8" s="35" t="s">
        <v>133</v>
      </c>
      <c r="B8" s="28" t="s">
        <v>128</v>
      </c>
      <c r="C8" s="26">
        <v>26100</v>
      </c>
      <c r="D8" s="26" t="s">
        <v>40</v>
      </c>
      <c r="E8" s="56"/>
      <c r="F8" s="56"/>
      <c r="G8" s="56"/>
      <c r="H8" s="56"/>
    </row>
    <row r="9" spans="1:8" ht="37.5" customHeight="1" x14ac:dyDescent="0.2">
      <c r="A9" s="35" t="s">
        <v>134</v>
      </c>
      <c r="B9" s="28" t="s">
        <v>127</v>
      </c>
      <c r="C9" s="26">
        <v>26200</v>
      </c>
      <c r="D9" s="26" t="s">
        <v>40</v>
      </c>
      <c r="E9" s="56"/>
      <c r="F9" s="56"/>
      <c r="G9" s="56"/>
      <c r="H9" s="56"/>
    </row>
    <row r="10" spans="1:8" ht="40.5" customHeight="1" x14ac:dyDescent="0.2">
      <c r="A10" s="35" t="s">
        <v>135</v>
      </c>
      <c r="B10" s="28" t="s">
        <v>129</v>
      </c>
      <c r="C10" s="26">
        <v>26300</v>
      </c>
      <c r="D10" s="26" t="s">
        <v>40</v>
      </c>
      <c r="E10" s="56"/>
      <c r="F10" s="56"/>
      <c r="G10" s="56"/>
      <c r="H10" s="56"/>
    </row>
    <row r="11" spans="1:8" ht="41.25" customHeight="1" x14ac:dyDescent="0.2">
      <c r="A11" s="35" t="s">
        <v>136</v>
      </c>
      <c r="B11" s="28" t="s">
        <v>130</v>
      </c>
      <c r="C11" s="26">
        <v>26400</v>
      </c>
      <c r="D11" s="26" t="s">
        <v>40</v>
      </c>
      <c r="E11" s="56">
        <f>E12+E15+E18+E19+E22</f>
        <v>1128300</v>
      </c>
      <c r="F11" s="56">
        <f t="shared" ref="F11:H11" si="1">F12+F15+F18+F19+F22</f>
        <v>1139000</v>
      </c>
      <c r="G11" s="56">
        <f t="shared" si="1"/>
        <v>1128300</v>
      </c>
      <c r="H11" s="56">
        <f t="shared" si="1"/>
        <v>0</v>
      </c>
    </row>
    <row r="12" spans="1:8" ht="39" customHeight="1" x14ac:dyDescent="0.2">
      <c r="A12" s="21" t="s">
        <v>137</v>
      </c>
      <c r="B12" s="28" t="s">
        <v>118</v>
      </c>
      <c r="C12" s="26">
        <v>26410</v>
      </c>
      <c r="D12" s="26" t="s">
        <v>40</v>
      </c>
      <c r="E12" s="56">
        <f>E13+E14</f>
        <v>1128300</v>
      </c>
      <c r="F12" s="56">
        <f t="shared" ref="F12:H12" si="2">F13+F14</f>
        <v>1139000</v>
      </c>
      <c r="G12" s="56">
        <f t="shared" si="2"/>
        <v>1128300</v>
      </c>
      <c r="H12" s="56">
        <f t="shared" si="2"/>
        <v>0</v>
      </c>
    </row>
    <row r="13" spans="1:8" ht="27" customHeight="1" x14ac:dyDescent="0.2">
      <c r="A13" s="21" t="s">
        <v>138</v>
      </c>
      <c r="B13" s="28" t="s">
        <v>119</v>
      </c>
      <c r="C13" s="26">
        <v>26411</v>
      </c>
      <c r="D13" s="26" t="s">
        <v>40</v>
      </c>
      <c r="E13" s="56">
        <f>Лист1!E69</f>
        <v>1128300</v>
      </c>
      <c r="F13" s="56">
        <f>Лист1!F69</f>
        <v>1139000</v>
      </c>
      <c r="G13" s="56">
        <f>Лист1!G69</f>
        <v>1128300</v>
      </c>
      <c r="H13" s="56">
        <f>Лист1!H69</f>
        <v>0</v>
      </c>
    </row>
    <row r="14" spans="1:8" ht="15.75" customHeight="1" x14ac:dyDescent="0.2">
      <c r="A14" s="21" t="s">
        <v>139</v>
      </c>
      <c r="B14" s="28" t="s">
        <v>123</v>
      </c>
      <c r="C14" s="26">
        <v>26412</v>
      </c>
      <c r="D14" s="26" t="s">
        <v>40</v>
      </c>
      <c r="E14" s="56"/>
      <c r="F14" s="56"/>
      <c r="G14" s="56"/>
      <c r="H14" s="56"/>
    </row>
    <row r="15" spans="1:8" ht="27.75" customHeight="1" x14ac:dyDescent="0.2">
      <c r="A15" s="21" t="s">
        <v>140</v>
      </c>
      <c r="B15" s="28" t="s">
        <v>120</v>
      </c>
      <c r="C15" s="26">
        <v>26420</v>
      </c>
      <c r="D15" s="26" t="s">
        <v>40</v>
      </c>
      <c r="E15" s="56">
        <f>E16+E17</f>
        <v>0</v>
      </c>
      <c r="F15" s="56">
        <f t="shared" ref="F15:H15" si="3">F16+F17</f>
        <v>0</v>
      </c>
      <c r="G15" s="56">
        <f t="shared" si="3"/>
        <v>0</v>
      </c>
      <c r="H15" s="56">
        <f t="shared" si="3"/>
        <v>0</v>
      </c>
    </row>
    <row r="16" spans="1:8" ht="28.5" customHeight="1" x14ac:dyDescent="0.2">
      <c r="A16" s="21" t="s">
        <v>142</v>
      </c>
      <c r="B16" s="28" t="s">
        <v>119</v>
      </c>
      <c r="C16" s="26">
        <v>26421</v>
      </c>
      <c r="D16" s="26" t="s">
        <v>40</v>
      </c>
      <c r="E16" s="56"/>
      <c r="F16" s="56"/>
      <c r="G16" s="56"/>
      <c r="H16" s="56"/>
    </row>
    <row r="17" spans="1:8" x14ac:dyDescent="0.2">
      <c r="A17" s="21" t="s">
        <v>141</v>
      </c>
      <c r="B17" s="28" t="s">
        <v>123</v>
      </c>
      <c r="C17" s="26">
        <v>26422</v>
      </c>
      <c r="D17" s="26" t="s">
        <v>40</v>
      </c>
      <c r="E17" s="56"/>
      <c r="F17" s="56"/>
      <c r="G17" s="56"/>
      <c r="H17" s="56"/>
    </row>
    <row r="18" spans="1:8" ht="17.25" customHeight="1" x14ac:dyDescent="0.2">
      <c r="A18" s="21" t="s">
        <v>143</v>
      </c>
      <c r="B18" s="28" t="s">
        <v>131</v>
      </c>
      <c r="C18" s="26">
        <v>26430</v>
      </c>
      <c r="D18" s="26" t="s">
        <v>40</v>
      </c>
      <c r="E18" s="56"/>
      <c r="F18" s="56"/>
      <c r="G18" s="56"/>
      <c r="H18" s="56"/>
    </row>
    <row r="19" spans="1:8" ht="15.75" customHeight="1" x14ac:dyDescent="0.2">
      <c r="A19" s="21" t="s">
        <v>144</v>
      </c>
      <c r="B19" s="28" t="s">
        <v>121</v>
      </c>
      <c r="C19" s="26">
        <v>26440</v>
      </c>
      <c r="D19" s="26" t="s">
        <v>40</v>
      </c>
      <c r="E19" s="56">
        <f>E20+E21</f>
        <v>0</v>
      </c>
      <c r="F19" s="56">
        <f t="shared" ref="F19:H19" si="4">F20+F21</f>
        <v>0</v>
      </c>
      <c r="G19" s="56">
        <f t="shared" si="4"/>
        <v>0</v>
      </c>
      <c r="H19" s="56">
        <f t="shared" si="4"/>
        <v>0</v>
      </c>
    </row>
    <row r="20" spans="1:8" ht="24.75" customHeight="1" x14ac:dyDescent="0.2">
      <c r="A20" s="21" t="s">
        <v>145</v>
      </c>
      <c r="B20" s="28" t="s">
        <v>119</v>
      </c>
      <c r="C20" s="26">
        <v>26441</v>
      </c>
      <c r="D20" s="26" t="s">
        <v>40</v>
      </c>
      <c r="E20" s="56"/>
      <c r="F20" s="56"/>
      <c r="G20" s="56"/>
      <c r="H20" s="56"/>
    </row>
    <row r="21" spans="1:8" x14ac:dyDescent="0.2">
      <c r="A21" s="36" t="s">
        <v>146</v>
      </c>
      <c r="B21" s="28" t="s">
        <v>123</v>
      </c>
      <c r="C21" s="26">
        <v>26442</v>
      </c>
      <c r="D21" s="26" t="s">
        <v>40</v>
      </c>
      <c r="E21" s="56"/>
      <c r="F21" s="56"/>
      <c r="G21" s="56"/>
      <c r="H21" s="56"/>
    </row>
    <row r="22" spans="1:8" x14ac:dyDescent="0.2">
      <c r="A22" s="36" t="s">
        <v>147</v>
      </c>
      <c r="B22" s="28" t="s">
        <v>122</v>
      </c>
      <c r="C22" s="26">
        <v>26450</v>
      </c>
      <c r="D22" s="26" t="s">
        <v>40</v>
      </c>
      <c r="E22" s="56">
        <f>E23+E24</f>
        <v>0</v>
      </c>
      <c r="F22" s="56">
        <f t="shared" ref="F22:H22" si="5">F23+F24</f>
        <v>0</v>
      </c>
      <c r="G22" s="56">
        <f t="shared" si="5"/>
        <v>0</v>
      </c>
      <c r="H22" s="56">
        <f t="shared" si="5"/>
        <v>0</v>
      </c>
    </row>
    <row r="23" spans="1:8" ht="25.5" customHeight="1" x14ac:dyDescent="0.2">
      <c r="A23" s="36" t="s">
        <v>148</v>
      </c>
      <c r="B23" s="28" t="s">
        <v>119</v>
      </c>
      <c r="C23" s="26">
        <v>26451</v>
      </c>
      <c r="D23" s="26" t="s">
        <v>40</v>
      </c>
      <c r="E23" s="56"/>
      <c r="F23" s="56"/>
      <c r="G23" s="56"/>
      <c r="H23" s="56"/>
    </row>
    <row r="24" spans="1:8" x14ac:dyDescent="0.2">
      <c r="A24" s="36" t="s">
        <v>149</v>
      </c>
      <c r="B24" s="28" t="s">
        <v>123</v>
      </c>
      <c r="C24" s="26">
        <v>26452</v>
      </c>
      <c r="D24" s="26" t="s">
        <v>40</v>
      </c>
      <c r="E24" s="56"/>
      <c r="F24" s="56"/>
      <c r="G24" s="56"/>
      <c r="H24" s="56"/>
    </row>
    <row r="25" spans="1:8" ht="40.5" customHeight="1" x14ac:dyDescent="0.2">
      <c r="A25" s="36" t="s">
        <v>150</v>
      </c>
      <c r="B25" s="28" t="s">
        <v>132</v>
      </c>
      <c r="C25" s="26">
        <v>26500</v>
      </c>
      <c r="D25" s="26" t="s">
        <v>40</v>
      </c>
      <c r="E25" s="56">
        <f>E26+E27</f>
        <v>1128300</v>
      </c>
      <c r="F25" s="56">
        <f t="shared" ref="F25:H25" si="6">F26+F27</f>
        <v>1139000</v>
      </c>
      <c r="G25" s="56">
        <f t="shared" si="6"/>
        <v>1128300</v>
      </c>
      <c r="H25" s="56">
        <f t="shared" si="6"/>
        <v>0</v>
      </c>
    </row>
    <row r="26" spans="1:8" ht="15" customHeight="1" x14ac:dyDescent="0.2">
      <c r="A26" s="36"/>
      <c r="B26" s="28" t="s">
        <v>124</v>
      </c>
      <c r="C26" s="26">
        <v>26510</v>
      </c>
      <c r="D26" s="26"/>
      <c r="E26" s="56">
        <f>E11</f>
        <v>1128300</v>
      </c>
      <c r="F26" s="56">
        <f t="shared" ref="F26:G26" si="7">F11</f>
        <v>1139000</v>
      </c>
      <c r="G26" s="56">
        <f t="shared" si="7"/>
        <v>1128300</v>
      </c>
      <c r="H26" s="56"/>
    </row>
    <row r="27" spans="1:8" x14ac:dyDescent="0.2">
      <c r="A27" s="36"/>
      <c r="B27" s="28"/>
      <c r="C27" s="26"/>
      <c r="D27" s="26"/>
      <c r="E27" s="56"/>
      <c r="F27" s="56"/>
      <c r="G27" s="56"/>
      <c r="H27" s="56"/>
    </row>
    <row r="28" spans="1:8" ht="39.75" customHeight="1" x14ac:dyDescent="0.2">
      <c r="A28" s="36" t="s">
        <v>151</v>
      </c>
      <c r="B28" s="28" t="s">
        <v>125</v>
      </c>
      <c r="C28" s="26">
        <v>26600</v>
      </c>
      <c r="D28" s="26" t="s">
        <v>40</v>
      </c>
      <c r="E28" s="56">
        <f>E29+E30</f>
        <v>0</v>
      </c>
      <c r="F28" s="56">
        <f t="shared" ref="F28:H28" si="8">F29+F30</f>
        <v>0</v>
      </c>
      <c r="G28" s="56">
        <f t="shared" si="8"/>
        <v>0</v>
      </c>
      <c r="H28" s="56">
        <f t="shared" si="8"/>
        <v>0</v>
      </c>
    </row>
    <row r="29" spans="1:8" x14ac:dyDescent="0.2">
      <c r="A29" s="36"/>
      <c r="B29" s="28" t="s">
        <v>124</v>
      </c>
      <c r="C29" s="26">
        <v>26610</v>
      </c>
      <c r="D29" s="26"/>
      <c r="E29" s="56"/>
      <c r="F29" s="56"/>
      <c r="G29" s="56"/>
      <c r="H29" s="56"/>
    </row>
    <row r="30" spans="1:8" x14ac:dyDescent="0.2">
      <c r="A30" s="36"/>
      <c r="B30" s="28"/>
      <c r="C30" s="26"/>
      <c r="D30" s="26"/>
      <c r="E30" s="56"/>
      <c r="F30" s="56"/>
      <c r="G30" s="56"/>
      <c r="H30" s="56"/>
    </row>
    <row r="33" spans="1:8" ht="15.75" x14ac:dyDescent="0.25">
      <c r="A33" s="95" t="s">
        <v>327</v>
      </c>
      <c r="B33" s="95"/>
      <c r="C33" s="95"/>
      <c r="D33" s="95"/>
      <c r="E33" s="95"/>
      <c r="F33" s="95"/>
      <c r="G33" s="95"/>
      <c r="H33" s="95"/>
    </row>
    <row r="34" spans="1:8" x14ac:dyDescent="0.2">
      <c r="A34" s="38"/>
      <c r="B34" s="38"/>
      <c r="C34" s="38"/>
      <c r="D34" s="38"/>
      <c r="E34" s="38"/>
      <c r="F34" s="38"/>
      <c r="G34" s="38"/>
      <c r="H34" s="38"/>
    </row>
    <row r="35" spans="1:8" ht="15.75" x14ac:dyDescent="0.25">
      <c r="A35" s="95" t="s">
        <v>152</v>
      </c>
      <c r="B35" s="95"/>
      <c r="C35" s="95"/>
      <c r="D35" s="95"/>
      <c r="E35" s="95"/>
      <c r="F35" s="95"/>
      <c r="G35" s="95"/>
      <c r="H35" s="95"/>
    </row>
    <row r="37" spans="1:8" ht="15.75" x14ac:dyDescent="0.25">
      <c r="A37" s="95" t="s">
        <v>153</v>
      </c>
      <c r="B37" s="95"/>
      <c r="C37" s="95"/>
      <c r="D37" s="95"/>
      <c r="E37" s="95"/>
      <c r="F37" s="95"/>
      <c r="G37" s="95"/>
      <c r="H37" s="95"/>
    </row>
  </sheetData>
  <mergeCells count="10">
    <mergeCell ref="A33:H33"/>
    <mergeCell ref="A35:H35"/>
    <mergeCell ref="A37:H37"/>
    <mergeCell ref="A1:H1"/>
    <mergeCell ref="E3:H3"/>
    <mergeCell ref="H4:H5"/>
    <mergeCell ref="C3:C5"/>
    <mergeCell ref="D3:D5"/>
    <mergeCell ref="B3:B5"/>
    <mergeCell ref="A3:A5"/>
  </mergeCells>
  <pageMargins left="0.11811023622047244" right="0.11811023622047244" top="0.55118110236220474" bottom="0.55118110236220474" header="0" footer="0"/>
  <pageSetup paperSize="9" scale="98" fitToHeight="0"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zoomScale="85" zoomScaleNormal="85" workbookViewId="0">
      <selection activeCell="I28" sqref="I28"/>
    </sheetView>
  </sheetViews>
  <sheetFormatPr defaultColWidth="12.85546875" defaultRowHeight="15" x14ac:dyDescent="0.25"/>
  <cols>
    <col min="1" max="1" width="27.42578125" style="3" customWidth="1"/>
    <col min="2" max="2" width="24.28515625" style="3" customWidth="1"/>
    <col min="3" max="3" width="17.28515625" style="3" customWidth="1"/>
    <col min="4" max="4" width="17.85546875" style="3" customWidth="1"/>
    <col min="5" max="5" width="14" style="3" customWidth="1"/>
    <col min="6" max="6" width="17.5703125" style="3" customWidth="1"/>
    <col min="7" max="7" width="21.28515625" style="3" customWidth="1"/>
    <col min="8" max="16384" width="12.85546875" style="3"/>
  </cols>
  <sheetData>
    <row r="1" spans="1:11" x14ac:dyDescent="0.25">
      <c r="A1" s="99" t="s">
        <v>328</v>
      </c>
      <c r="B1" s="99"/>
      <c r="C1" s="99"/>
      <c r="D1" s="99"/>
      <c r="E1" s="99"/>
      <c r="F1" s="99"/>
      <c r="G1" s="99"/>
      <c r="H1" s="59"/>
      <c r="I1" s="59"/>
      <c r="J1" s="59"/>
      <c r="K1" s="59"/>
    </row>
    <row r="2" spans="1:11" ht="31.5" customHeight="1" x14ac:dyDescent="0.25">
      <c r="A2" s="100" t="s">
        <v>183</v>
      </c>
      <c r="B2" s="100"/>
      <c r="C2" s="100"/>
      <c r="D2" s="100"/>
      <c r="E2" s="100"/>
      <c r="F2" s="100"/>
      <c r="G2" s="100"/>
    </row>
    <row r="3" spans="1:11" ht="51.75" customHeight="1" x14ac:dyDescent="0.25">
      <c r="A3" s="62" t="s">
        <v>182</v>
      </c>
      <c r="B3" s="62" t="s">
        <v>321</v>
      </c>
      <c r="C3" s="62" t="s">
        <v>322</v>
      </c>
      <c r="D3" s="62" t="s">
        <v>323</v>
      </c>
      <c r="E3" s="62" t="s">
        <v>191</v>
      </c>
      <c r="F3" s="62" t="s">
        <v>324</v>
      </c>
      <c r="G3" s="62" t="s">
        <v>190</v>
      </c>
    </row>
    <row r="4" spans="1:11" ht="42.75" customHeight="1" x14ac:dyDescent="0.25">
      <c r="A4" s="82" t="s">
        <v>315</v>
      </c>
      <c r="B4" s="83">
        <v>40492.608695652176</v>
      </c>
      <c r="C4" s="83">
        <v>70010.215499130441</v>
      </c>
      <c r="D4" s="83">
        <v>110502.82419478262</v>
      </c>
      <c r="E4" s="83">
        <v>23</v>
      </c>
      <c r="F4" s="83">
        <v>24684.998520000001</v>
      </c>
      <c r="G4" s="65">
        <f>E4*D4+F4</f>
        <v>2566249.9550000001</v>
      </c>
    </row>
    <row r="5" spans="1:11" ht="45" customHeight="1" x14ac:dyDescent="0.25">
      <c r="A5" s="84" t="s">
        <v>325</v>
      </c>
      <c r="B5" s="65">
        <v>80547.692307692312</v>
      </c>
      <c r="C5" s="65">
        <v>100941.92642461538</v>
      </c>
      <c r="D5" s="83">
        <v>181489.61873230769</v>
      </c>
      <c r="E5" s="66">
        <v>13</v>
      </c>
      <c r="F5" s="65">
        <v>24685.001479999999</v>
      </c>
      <c r="G5" s="65">
        <f>E5*D5+F5</f>
        <v>2384050.0449999999</v>
      </c>
    </row>
    <row r="6" spans="1:11" ht="17.25" customHeight="1" x14ac:dyDescent="0.25">
      <c r="A6" s="60" t="s">
        <v>172</v>
      </c>
      <c r="B6" s="63" t="s">
        <v>40</v>
      </c>
      <c r="C6" s="63" t="s">
        <v>40</v>
      </c>
      <c r="D6" s="63" t="s">
        <v>40</v>
      </c>
      <c r="E6" s="63" t="s">
        <v>40</v>
      </c>
      <c r="F6" s="63" t="s">
        <v>40</v>
      </c>
      <c r="G6" s="65">
        <f>G4+G5</f>
        <v>4950300</v>
      </c>
    </row>
    <row r="7" spans="1:11" ht="6" customHeight="1" x14ac:dyDescent="0.25"/>
    <row r="8" spans="1:11" ht="30.75" customHeight="1" x14ac:dyDescent="0.25">
      <c r="A8" s="101" t="s">
        <v>184</v>
      </c>
      <c r="B8" s="101"/>
      <c r="C8" s="101"/>
      <c r="D8" s="101"/>
      <c r="E8" s="101"/>
      <c r="F8" s="101"/>
      <c r="G8" s="101"/>
    </row>
    <row r="9" spans="1:11" ht="29.25" customHeight="1" x14ac:dyDescent="0.25">
      <c r="A9" s="89"/>
      <c r="B9" s="96"/>
      <c r="C9" s="97"/>
      <c r="D9" s="8" t="s">
        <v>188</v>
      </c>
      <c r="E9" s="8" t="s">
        <v>187</v>
      </c>
      <c r="F9" s="8" t="s">
        <v>186</v>
      </c>
      <c r="G9" s="8" t="s">
        <v>189</v>
      </c>
    </row>
    <row r="10" spans="1:11" x14ac:dyDescent="0.25">
      <c r="A10" s="98" t="s">
        <v>201</v>
      </c>
      <c r="B10" s="96"/>
      <c r="C10" s="97"/>
      <c r="D10" s="48"/>
      <c r="E10" s="15"/>
      <c r="F10" s="48"/>
      <c r="G10" s="48">
        <v>0</v>
      </c>
    </row>
    <row r="11" spans="1:11" x14ac:dyDescent="0.25">
      <c r="A11" s="98" t="s">
        <v>202</v>
      </c>
      <c r="B11" s="96"/>
      <c r="C11" s="97"/>
      <c r="D11" s="48"/>
      <c r="E11" s="15"/>
      <c r="F11" s="48"/>
      <c r="G11" s="48">
        <v>300000</v>
      </c>
    </row>
    <row r="12" spans="1:11" x14ac:dyDescent="0.25">
      <c r="A12" s="98" t="s">
        <v>172</v>
      </c>
      <c r="B12" s="96"/>
      <c r="C12" s="97"/>
      <c r="D12" s="61"/>
      <c r="E12" s="61"/>
      <c r="F12" s="61"/>
      <c r="G12" s="48">
        <f>SUM(G10:G11)</f>
        <v>300000</v>
      </c>
    </row>
    <row r="13" spans="1:11" ht="10.5" customHeight="1" x14ac:dyDescent="0.25"/>
    <row r="14" spans="1:11" x14ac:dyDescent="0.25">
      <c r="A14" s="99" t="s">
        <v>185</v>
      </c>
      <c r="B14" s="99"/>
      <c r="C14" s="99"/>
      <c r="D14" s="99"/>
      <c r="E14" s="99"/>
      <c r="F14" s="99"/>
      <c r="G14" s="99"/>
    </row>
    <row r="15" spans="1:11" x14ac:dyDescent="0.25">
      <c r="A15" s="102" t="s">
        <v>203</v>
      </c>
      <c r="B15" s="103"/>
      <c r="C15" s="103"/>
      <c r="D15" s="103"/>
      <c r="E15" s="103"/>
      <c r="F15" s="104"/>
      <c r="G15" s="15" t="s">
        <v>189</v>
      </c>
    </row>
    <row r="16" spans="1:11" x14ac:dyDescent="0.25">
      <c r="A16" s="105" t="s">
        <v>192</v>
      </c>
      <c r="B16" s="106"/>
      <c r="C16" s="106"/>
      <c r="D16" s="106"/>
      <c r="E16" s="106"/>
      <c r="F16" s="107"/>
      <c r="G16" s="48">
        <v>0</v>
      </c>
    </row>
    <row r="17" spans="1:7" x14ac:dyDescent="0.25">
      <c r="A17" s="105" t="s">
        <v>193</v>
      </c>
      <c r="B17" s="106"/>
      <c r="C17" s="106"/>
      <c r="D17" s="106"/>
      <c r="E17" s="106"/>
      <c r="F17" s="107"/>
      <c r="G17" s="48">
        <v>0</v>
      </c>
    </row>
    <row r="18" spans="1:7" x14ac:dyDescent="0.25">
      <c r="A18" s="105" t="s">
        <v>194</v>
      </c>
      <c r="B18" s="106"/>
      <c r="C18" s="106"/>
      <c r="D18" s="106"/>
      <c r="E18" s="106"/>
      <c r="F18" s="107"/>
      <c r="G18" s="48">
        <v>138000</v>
      </c>
    </row>
    <row r="19" spans="1:7" x14ac:dyDescent="0.25">
      <c r="A19" s="105" t="s">
        <v>195</v>
      </c>
      <c r="B19" s="106"/>
      <c r="C19" s="106"/>
      <c r="D19" s="106"/>
      <c r="E19" s="106"/>
      <c r="F19" s="107"/>
      <c r="G19" s="48">
        <v>2300</v>
      </c>
    </row>
    <row r="20" spans="1:7" x14ac:dyDescent="0.25">
      <c r="A20" s="105" t="s">
        <v>196</v>
      </c>
      <c r="B20" s="106"/>
      <c r="C20" s="106"/>
      <c r="D20" s="106"/>
      <c r="E20" s="106"/>
      <c r="F20" s="107"/>
      <c r="G20" s="48">
        <v>1100</v>
      </c>
    </row>
    <row r="21" spans="1:7" x14ac:dyDescent="0.25">
      <c r="A21" s="105" t="s">
        <v>197</v>
      </c>
      <c r="B21" s="106"/>
      <c r="C21" s="106"/>
      <c r="D21" s="106"/>
      <c r="E21" s="106"/>
      <c r="F21" s="107"/>
      <c r="G21" s="48">
        <v>0</v>
      </c>
    </row>
    <row r="22" spans="1:7" x14ac:dyDescent="0.25">
      <c r="A22" s="105" t="s">
        <v>198</v>
      </c>
      <c r="B22" s="106"/>
      <c r="C22" s="106"/>
      <c r="D22" s="106"/>
      <c r="E22" s="106"/>
      <c r="F22" s="107"/>
      <c r="G22" s="48">
        <v>0</v>
      </c>
    </row>
    <row r="23" spans="1:7" x14ac:dyDescent="0.25">
      <c r="A23" s="105" t="s">
        <v>199</v>
      </c>
      <c r="B23" s="106"/>
      <c r="C23" s="106"/>
      <c r="D23" s="106"/>
      <c r="E23" s="106"/>
      <c r="F23" s="107"/>
      <c r="G23" s="48">
        <v>20000</v>
      </c>
    </row>
    <row r="24" spans="1:7" x14ac:dyDescent="0.25">
      <c r="A24" s="105" t="s">
        <v>200</v>
      </c>
      <c r="B24" s="106"/>
      <c r="C24" s="106"/>
      <c r="D24" s="106"/>
      <c r="E24" s="106"/>
      <c r="F24" s="107"/>
      <c r="G24" s="48">
        <v>46000</v>
      </c>
    </row>
    <row r="25" spans="1:7" x14ac:dyDescent="0.25">
      <c r="A25" s="108" t="s">
        <v>172</v>
      </c>
      <c r="B25" s="109"/>
      <c r="C25" s="109"/>
      <c r="D25" s="109"/>
      <c r="E25" s="109"/>
      <c r="F25" s="110"/>
      <c r="G25" s="48">
        <f>SUM(G16:G24)</f>
        <v>207400</v>
      </c>
    </row>
  </sheetData>
  <mergeCells count="19">
    <mergeCell ref="A24:F24"/>
    <mergeCell ref="A25:F25"/>
    <mergeCell ref="A19:F19"/>
    <mergeCell ref="A20:F20"/>
    <mergeCell ref="A21:F21"/>
    <mergeCell ref="A22:F22"/>
    <mergeCell ref="A23:F23"/>
    <mergeCell ref="A14:G14"/>
    <mergeCell ref="A15:F15"/>
    <mergeCell ref="A16:F16"/>
    <mergeCell ref="A17:F17"/>
    <mergeCell ref="A18:F18"/>
    <mergeCell ref="A9:C9"/>
    <mergeCell ref="A10:C10"/>
    <mergeCell ref="A11:C11"/>
    <mergeCell ref="A12:C12"/>
    <mergeCell ref="A1:G1"/>
    <mergeCell ref="A2:G2"/>
    <mergeCell ref="A8:G8"/>
  </mergeCells>
  <pageMargins left="0.31496062992125984" right="0.31496062992125984" top="0.35433070866141736" bottom="0.55118110236220474" header="0" footer="0"/>
  <pageSetup paperSize="9" fitToHeight="0" orientation="landscape"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topLeftCell="A4" zoomScale="85" zoomScaleNormal="85" workbookViewId="0">
      <selection activeCell="L28" sqref="L28:L31"/>
    </sheetView>
  </sheetViews>
  <sheetFormatPr defaultColWidth="12.85546875" defaultRowHeight="15" x14ac:dyDescent="0.25"/>
  <cols>
    <col min="1" max="1" width="3.5703125" style="3" customWidth="1"/>
    <col min="2" max="3" width="10.42578125" style="3" customWidth="1"/>
    <col min="4" max="4" width="19" style="3" customWidth="1"/>
    <col min="5" max="5" width="13.28515625" style="3" customWidth="1"/>
    <col min="6" max="6" width="12.7109375" style="3" customWidth="1"/>
    <col min="7" max="8" width="8" style="3" customWidth="1"/>
    <col min="9" max="9" width="13.140625" style="3" customWidth="1"/>
    <col min="10" max="10" width="14.28515625" style="3" customWidth="1"/>
    <col min="11" max="11" width="15.28515625" style="3" customWidth="1"/>
    <col min="12" max="12" width="14.42578125" style="3" customWidth="1"/>
    <col min="13" max="256" width="12.85546875" style="3"/>
    <col min="257" max="257" width="3.5703125" style="3" customWidth="1"/>
    <col min="258" max="259" width="10.42578125" style="3" customWidth="1"/>
    <col min="260" max="260" width="19" style="3" customWidth="1"/>
    <col min="261" max="261" width="13.28515625" style="3" customWidth="1"/>
    <col min="262" max="262" width="12.7109375" style="3" customWidth="1"/>
    <col min="263" max="264" width="8" style="3" customWidth="1"/>
    <col min="265" max="265" width="13.140625" style="3" customWidth="1"/>
    <col min="266" max="266" width="14.28515625" style="3" customWidth="1"/>
    <col min="267" max="267" width="15.28515625" style="3" customWidth="1"/>
    <col min="268" max="268" width="14.42578125" style="3" customWidth="1"/>
    <col min="269" max="512" width="12.85546875" style="3"/>
    <col min="513" max="513" width="3.5703125" style="3" customWidth="1"/>
    <col min="514" max="515" width="10.42578125" style="3" customWidth="1"/>
    <col min="516" max="516" width="19" style="3" customWidth="1"/>
    <col min="517" max="517" width="13.28515625" style="3" customWidth="1"/>
    <col min="518" max="518" width="12.7109375" style="3" customWidth="1"/>
    <col min="519" max="520" width="8" style="3" customWidth="1"/>
    <col min="521" max="521" width="13.140625" style="3" customWidth="1"/>
    <col min="522" max="522" width="14.28515625" style="3" customWidth="1"/>
    <col min="523" max="523" width="15.28515625" style="3" customWidth="1"/>
    <col min="524" max="524" width="14.42578125" style="3" customWidth="1"/>
    <col min="525" max="768" width="12.85546875" style="3"/>
    <col min="769" max="769" width="3.5703125" style="3" customWidth="1"/>
    <col min="770" max="771" width="10.42578125" style="3" customWidth="1"/>
    <col min="772" max="772" width="19" style="3" customWidth="1"/>
    <col min="773" max="773" width="13.28515625" style="3" customWidth="1"/>
    <col min="774" max="774" width="12.7109375" style="3" customWidth="1"/>
    <col min="775" max="776" width="8" style="3" customWidth="1"/>
    <col min="777" max="777" width="13.140625" style="3" customWidth="1"/>
    <col min="778" max="778" width="14.28515625" style="3" customWidth="1"/>
    <col min="779" max="779" width="15.28515625" style="3" customWidth="1"/>
    <col min="780" max="780" width="14.42578125" style="3" customWidth="1"/>
    <col min="781" max="1024" width="12.85546875" style="3"/>
    <col min="1025" max="1025" width="3.5703125" style="3" customWidth="1"/>
    <col min="1026" max="1027" width="10.42578125" style="3" customWidth="1"/>
    <col min="1028" max="1028" width="19" style="3" customWidth="1"/>
    <col min="1029" max="1029" width="13.28515625" style="3" customWidth="1"/>
    <col min="1030" max="1030" width="12.7109375" style="3" customWidth="1"/>
    <col min="1031" max="1032" width="8" style="3" customWidth="1"/>
    <col min="1033" max="1033" width="13.140625" style="3" customWidth="1"/>
    <col min="1034" max="1034" width="14.28515625" style="3" customWidth="1"/>
    <col min="1035" max="1035" width="15.28515625" style="3" customWidth="1"/>
    <col min="1036" max="1036" width="14.42578125" style="3" customWidth="1"/>
    <col min="1037" max="1280" width="12.85546875" style="3"/>
    <col min="1281" max="1281" width="3.5703125" style="3" customWidth="1"/>
    <col min="1282" max="1283" width="10.42578125" style="3" customWidth="1"/>
    <col min="1284" max="1284" width="19" style="3" customWidth="1"/>
    <col min="1285" max="1285" width="13.28515625" style="3" customWidth="1"/>
    <col min="1286" max="1286" width="12.7109375" style="3" customWidth="1"/>
    <col min="1287" max="1288" width="8" style="3" customWidth="1"/>
    <col min="1289" max="1289" width="13.140625" style="3" customWidth="1"/>
    <col min="1290" max="1290" width="14.28515625" style="3" customWidth="1"/>
    <col min="1291" max="1291" width="15.28515625" style="3" customWidth="1"/>
    <col min="1292" max="1292" width="14.42578125" style="3" customWidth="1"/>
    <col min="1293" max="1536" width="12.85546875" style="3"/>
    <col min="1537" max="1537" width="3.5703125" style="3" customWidth="1"/>
    <col min="1538" max="1539" width="10.42578125" style="3" customWidth="1"/>
    <col min="1540" max="1540" width="19" style="3" customWidth="1"/>
    <col min="1541" max="1541" width="13.28515625" style="3" customWidth="1"/>
    <col min="1542" max="1542" width="12.7109375" style="3" customWidth="1"/>
    <col min="1543" max="1544" width="8" style="3" customWidth="1"/>
    <col min="1545" max="1545" width="13.140625" style="3" customWidth="1"/>
    <col min="1546" max="1546" width="14.28515625" style="3" customWidth="1"/>
    <col min="1547" max="1547" width="15.28515625" style="3" customWidth="1"/>
    <col min="1548" max="1548" width="14.42578125" style="3" customWidth="1"/>
    <col min="1549" max="1792" width="12.85546875" style="3"/>
    <col min="1793" max="1793" width="3.5703125" style="3" customWidth="1"/>
    <col min="1794" max="1795" width="10.42578125" style="3" customWidth="1"/>
    <col min="1796" max="1796" width="19" style="3" customWidth="1"/>
    <col min="1797" max="1797" width="13.28515625" style="3" customWidth="1"/>
    <col min="1798" max="1798" width="12.7109375" style="3" customWidth="1"/>
    <col min="1799" max="1800" width="8" style="3" customWidth="1"/>
    <col min="1801" max="1801" width="13.140625" style="3" customWidth="1"/>
    <col min="1802" max="1802" width="14.28515625" style="3" customWidth="1"/>
    <col min="1803" max="1803" width="15.28515625" style="3" customWidth="1"/>
    <col min="1804" max="1804" width="14.42578125" style="3" customWidth="1"/>
    <col min="1805" max="2048" width="12.85546875" style="3"/>
    <col min="2049" max="2049" width="3.5703125" style="3" customWidth="1"/>
    <col min="2050" max="2051" width="10.42578125" style="3" customWidth="1"/>
    <col min="2052" max="2052" width="19" style="3" customWidth="1"/>
    <col min="2053" max="2053" width="13.28515625" style="3" customWidth="1"/>
    <col min="2054" max="2054" width="12.7109375" style="3" customWidth="1"/>
    <col min="2055" max="2056" width="8" style="3" customWidth="1"/>
    <col min="2057" max="2057" width="13.140625" style="3" customWidth="1"/>
    <col min="2058" max="2058" width="14.28515625" style="3" customWidth="1"/>
    <col min="2059" max="2059" width="15.28515625" style="3" customWidth="1"/>
    <col min="2060" max="2060" width="14.42578125" style="3" customWidth="1"/>
    <col min="2061" max="2304" width="12.85546875" style="3"/>
    <col min="2305" max="2305" width="3.5703125" style="3" customWidth="1"/>
    <col min="2306" max="2307" width="10.42578125" style="3" customWidth="1"/>
    <col min="2308" max="2308" width="19" style="3" customWidth="1"/>
    <col min="2309" max="2309" width="13.28515625" style="3" customWidth="1"/>
    <col min="2310" max="2310" width="12.7109375" style="3" customWidth="1"/>
    <col min="2311" max="2312" width="8" style="3" customWidth="1"/>
    <col min="2313" max="2313" width="13.140625" style="3" customWidth="1"/>
    <col min="2314" max="2314" width="14.28515625" style="3" customWidth="1"/>
    <col min="2315" max="2315" width="15.28515625" style="3" customWidth="1"/>
    <col min="2316" max="2316" width="14.42578125" style="3" customWidth="1"/>
    <col min="2317" max="2560" width="12.85546875" style="3"/>
    <col min="2561" max="2561" width="3.5703125" style="3" customWidth="1"/>
    <col min="2562" max="2563" width="10.42578125" style="3" customWidth="1"/>
    <col min="2564" max="2564" width="19" style="3" customWidth="1"/>
    <col min="2565" max="2565" width="13.28515625" style="3" customWidth="1"/>
    <col min="2566" max="2566" width="12.7109375" style="3" customWidth="1"/>
    <col min="2567" max="2568" width="8" style="3" customWidth="1"/>
    <col min="2569" max="2569" width="13.140625" style="3" customWidth="1"/>
    <col min="2570" max="2570" width="14.28515625" style="3" customWidth="1"/>
    <col min="2571" max="2571" width="15.28515625" style="3" customWidth="1"/>
    <col min="2572" max="2572" width="14.42578125" style="3" customWidth="1"/>
    <col min="2573" max="2816" width="12.85546875" style="3"/>
    <col min="2817" max="2817" width="3.5703125" style="3" customWidth="1"/>
    <col min="2818" max="2819" width="10.42578125" style="3" customWidth="1"/>
    <col min="2820" max="2820" width="19" style="3" customWidth="1"/>
    <col min="2821" max="2821" width="13.28515625" style="3" customWidth="1"/>
    <col min="2822" max="2822" width="12.7109375" style="3" customWidth="1"/>
    <col min="2823" max="2824" width="8" style="3" customWidth="1"/>
    <col min="2825" max="2825" width="13.140625" style="3" customWidth="1"/>
    <col min="2826" max="2826" width="14.28515625" style="3" customWidth="1"/>
    <col min="2827" max="2827" width="15.28515625" style="3" customWidth="1"/>
    <col min="2828" max="2828" width="14.42578125" style="3" customWidth="1"/>
    <col min="2829" max="3072" width="12.85546875" style="3"/>
    <col min="3073" max="3073" width="3.5703125" style="3" customWidth="1"/>
    <col min="3074" max="3075" width="10.42578125" style="3" customWidth="1"/>
    <col min="3076" max="3076" width="19" style="3" customWidth="1"/>
    <col min="3077" max="3077" width="13.28515625" style="3" customWidth="1"/>
    <col min="3078" max="3078" width="12.7109375" style="3" customWidth="1"/>
    <col min="3079" max="3080" width="8" style="3" customWidth="1"/>
    <col min="3081" max="3081" width="13.140625" style="3" customWidth="1"/>
    <col min="3082" max="3082" width="14.28515625" style="3" customWidth="1"/>
    <col min="3083" max="3083" width="15.28515625" style="3" customWidth="1"/>
    <col min="3084" max="3084" width="14.42578125" style="3" customWidth="1"/>
    <col min="3085" max="3328" width="12.85546875" style="3"/>
    <col min="3329" max="3329" width="3.5703125" style="3" customWidth="1"/>
    <col min="3330" max="3331" width="10.42578125" style="3" customWidth="1"/>
    <col min="3332" max="3332" width="19" style="3" customWidth="1"/>
    <col min="3333" max="3333" width="13.28515625" style="3" customWidth="1"/>
    <col min="3334" max="3334" width="12.7109375" style="3" customWidth="1"/>
    <col min="3335" max="3336" width="8" style="3" customWidth="1"/>
    <col min="3337" max="3337" width="13.140625" style="3" customWidth="1"/>
    <col min="3338" max="3338" width="14.28515625" style="3" customWidth="1"/>
    <col min="3339" max="3339" width="15.28515625" style="3" customWidth="1"/>
    <col min="3340" max="3340" width="14.42578125" style="3" customWidth="1"/>
    <col min="3341" max="3584" width="12.85546875" style="3"/>
    <col min="3585" max="3585" width="3.5703125" style="3" customWidth="1"/>
    <col min="3586" max="3587" width="10.42578125" style="3" customWidth="1"/>
    <col min="3588" max="3588" width="19" style="3" customWidth="1"/>
    <col min="3589" max="3589" width="13.28515625" style="3" customWidth="1"/>
    <col min="3590" max="3590" width="12.7109375" style="3" customWidth="1"/>
    <col min="3591" max="3592" width="8" style="3" customWidth="1"/>
    <col min="3593" max="3593" width="13.140625" style="3" customWidth="1"/>
    <col min="3594" max="3594" width="14.28515625" style="3" customWidth="1"/>
    <col min="3595" max="3595" width="15.28515625" style="3" customWidth="1"/>
    <col min="3596" max="3596" width="14.42578125" style="3" customWidth="1"/>
    <col min="3597" max="3840" width="12.85546875" style="3"/>
    <col min="3841" max="3841" width="3.5703125" style="3" customWidth="1"/>
    <col min="3842" max="3843" width="10.42578125" style="3" customWidth="1"/>
    <col min="3844" max="3844" width="19" style="3" customWidth="1"/>
    <col min="3845" max="3845" width="13.28515625" style="3" customWidth="1"/>
    <col min="3846" max="3846" width="12.7109375" style="3" customWidth="1"/>
    <col min="3847" max="3848" width="8" style="3" customWidth="1"/>
    <col min="3849" max="3849" width="13.140625" style="3" customWidth="1"/>
    <col min="3850" max="3850" width="14.28515625" style="3" customWidth="1"/>
    <col min="3851" max="3851" width="15.28515625" style="3" customWidth="1"/>
    <col min="3852" max="3852" width="14.42578125" style="3" customWidth="1"/>
    <col min="3853" max="4096" width="12.85546875" style="3"/>
    <col min="4097" max="4097" width="3.5703125" style="3" customWidth="1"/>
    <col min="4098" max="4099" width="10.42578125" style="3" customWidth="1"/>
    <col min="4100" max="4100" width="19" style="3" customWidth="1"/>
    <col min="4101" max="4101" width="13.28515625" style="3" customWidth="1"/>
    <col min="4102" max="4102" width="12.7109375" style="3" customWidth="1"/>
    <col min="4103" max="4104" width="8" style="3" customWidth="1"/>
    <col min="4105" max="4105" width="13.140625" style="3" customWidth="1"/>
    <col min="4106" max="4106" width="14.28515625" style="3" customWidth="1"/>
    <col min="4107" max="4107" width="15.28515625" style="3" customWidth="1"/>
    <col min="4108" max="4108" width="14.42578125" style="3" customWidth="1"/>
    <col min="4109" max="4352" width="12.85546875" style="3"/>
    <col min="4353" max="4353" width="3.5703125" style="3" customWidth="1"/>
    <col min="4354" max="4355" width="10.42578125" style="3" customWidth="1"/>
    <col min="4356" max="4356" width="19" style="3" customWidth="1"/>
    <col min="4357" max="4357" width="13.28515625" style="3" customWidth="1"/>
    <col min="4358" max="4358" width="12.7109375" style="3" customWidth="1"/>
    <col min="4359" max="4360" width="8" style="3" customWidth="1"/>
    <col min="4361" max="4361" width="13.140625" style="3" customWidth="1"/>
    <col min="4362" max="4362" width="14.28515625" style="3" customWidth="1"/>
    <col min="4363" max="4363" width="15.28515625" style="3" customWidth="1"/>
    <col min="4364" max="4364" width="14.42578125" style="3" customWidth="1"/>
    <col min="4365" max="4608" width="12.85546875" style="3"/>
    <col min="4609" max="4609" width="3.5703125" style="3" customWidth="1"/>
    <col min="4610" max="4611" width="10.42578125" style="3" customWidth="1"/>
    <col min="4612" max="4612" width="19" style="3" customWidth="1"/>
    <col min="4613" max="4613" width="13.28515625" style="3" customWidth="1"/>
    <col min="4614" max="4614" width="12.7109375" style="3" customWidth="1"/>
    <col min="4615" max="4616" width="8" style="3" customWidth="1"/>
    <col min="4617" max="4617" width="13.140625" style="3" customWidth="1"/>
    <col min="4618" max="4618" width="14.28515625" style="3" customWidth="1"/>
    <col min="4619" max="4619" width="15.28515625" style="3" customWidth="1"/>
    <col min="4620" max="4620" width="14.42578125" style="3" customWidth="1"/>
    <col min="4621" max="4864" width="12.85546875" style="3"/>
    <col min="4865" max="4865" width="3.5703125" style="3" customWidth="1"/>
    <col min="4866" max="4867" width="10.42578125" style="3" customWidth="1"/>
    <col min="4868" max="4868" width="19" style="3" customWidth="1"/>
    <col min="4869" max="4869" width="13.28515625" style="3" customWidth="1"/>
    <col min="4870" max="4870" width="12.7109375" style="3" customWidth="1"/>
    <col min="4871" max="4872" width="8" style="3" customWidth="1"/>
    <col min="4873" max="4873" width="13.140625" style="3" customWidth="1"/>
    <col min="4874" max="4874" width="14.28515625" style="3" customWidth="1"/>
    <col min="4875" max="4875" width="15.28515625" style="3" customWidth="1"/>
    <col min="4876" max="4876" width="14.42578125" style="3" customWidth="1"/>
    <col min="4877" max="5120" width="12.85546875" style="3"/>
    <col min="5121" max="5121" width="3.5703125" style="3" customWidth="1"/>
    <col min="5122" max="5123" width="10.42578125" style="3" customWidth="1"/>
    <col min="5124" max="5124" width="19" style="3" customWidth="1"/>
    <col min="5125" max="5125" width="13.28515625" style="3" customWidth="1"/>
    <col min="5126" max="5126" width="12.7109375" style="3" customWidth="1"/>
    <col min="5127" max="5128" width="8" style="3" customWidth="1"/>
    <col min="5129" max="5129" width="13.140625" style="3" customWidth="1"/>
    <col min="5130" max="5130" width="14.28515625" style="3" customWidth="1"/>
    <col min="5131" max="5131" width="15.28515625" style="3" customWidth="1"/>
    <col min="5132" max="5132" width="14.42578125" style="3" customWidth="1"/>
    <col min="5133" max="5376" width="12.85546875" style="3"/>
    <col min="5377" max="5377" width="3.5703125" style="3" customWidth="1"/>
    <col min="5378" max="5379" width="10.42578125" style="3" customWidth="1"/>
    <col min="5380" max="5380" width="19" style="3" customWidth="1"/>
    <col min="5381" max="5381" width="13.28515625" style="3" customWidth="1"/>
    <col min="5382" max="5382" width="12.7109375" style="3" customWidth="1"/>
    <col min="5383" max="5384" width="8" style="3" customWidth="1"/>
    <col min="5385" max="5385" width="13.140625" style="3" customWidth="1"/>
    <col min="5386" max="5386" width="14.28515625" style="3" customWidth="1"/>
    <col min="5387" max="5387" width="15.28515625" style="3" customWidth="1"/>
    <col min="5388" max="5388" width="14.42578125" style="3" customWidth="1"/>
    <col min="5389" max="5632" width="12.85546875" style="3"/>
    <col min="5633" max="5633" width="3.5703125" style="3" customWidth="1"/>
    <col min="5634" max="5635" width="10.42578125" style="3" customWidth="1"/>
    <col min="5636" max="5636" width="19" style="3" customWidth="1"/>
    <col min="5637" max="5637" width="13.28515625" style="3" customWidth="1"/>
    <col min="5638" max="5638" width="12.7109375" style="3" customWidth="1"/>
    <col min="5639" max="5640" width="8" style="3" customWidth="1"/>
    <col min="5641" max="5641" width="13.140625" style="3" customWidth="1"/>
    <col min="5642" max="5642" width="14.28515625" style="3" customWidth="1"/>
    <col min="5643" max="5643" width="15.28515625" style="3" customWidth="1"/>
    <col min="5644" max="5644" width="14.42578125" style="3" customWidth="1"/>
    <col min="5645" max="5888" width="12.85546875" style="3"/>
    <col min="5889" max="5889" width="3.5703125" style="3" customWidth="1"/>
    <col min="5890" max="5891" width="10.42578125" style="3" customWidth="1"/>
    <col min="5892" max="5892" width="19" style="3" customWidth="1"/>
    <col min="5893" max="5893" width="13.28515625" style="3" customWidth="1"/>
    <col min="5894" max="5894" width="12.7109375" style="3" customWidth="1"/>
    <col min="5895" max="5896" width="8" style="3" customWidth="1"/>
    <col min="5897" max="5897" width="13.140625" style="3" customWidth="1"/>
    <col min="5898" max="5898" width="14.28515625" style="3" customWidth="1"/>
    <col min="5899" max="5899" width="15.28515625" style="3" customWidth="1"/>
    <col min="5900" max="5900" width="14.42578125" style="3" customWidth="1"/>
    <col min="5901" max="6144" width="12.85546875" style="3"/>
    <col min="6145" max="6145" width="3.5703125" style="3" customWidth="1"/>
    <col min="6146" max="6147" width="10.42578125" style="3" customWidth="1"/>
    <col min="6148" max="6148" width="19" style="3" customWidth="1"/>
    <col min="6149" max="6149" width="13.28515625" style="3" customWidth="1"/>
    <col min="6150" max="6150" width="12.7109375" style="3" customWidth="1"/>
    <col min="6151" max="6152" width="8" style="3" customWidth="1"/>
    <col min="6153" max="6153" width="13.140625" style="3" customWidth="1"/>
    <col min="6154" max="6154" width="14.28515625" style="3" customWidth="1"/>
    <col min="6155" max="6155" width="15.28515625" style="3" customWidth="1"/>
    <col min="6156" max="6156" width="14.42578125" style="3" customWidth="1"/>
    <col min="6157" max="6400" width="12.85546875" style="3"/>
    <col min="6401" max="6401" width="3.5703125" style="3" customWidth="1"/>
    <col min="6402" max="6403" width="10.42578125" style="3" customWidth="1"/>
    <col min="6404" max="6404" width="19" style="3" customWidth="1"/>
    <col min="6405" max="6405" width="13.28515625" style="3" customWidth="1"/>
    <col min="6406" max="6406" width="12.7109375" style="3" customWidth="1"/>
    <col min="6407" max="6408" width="8" style="3" customWidth="1"/>
    <col min="6409" max="6409" width="13.140625" style="3" customWidth="1"/>
    <col min="6410" max="6410" width="14.28515625" style="3" customWidth="1"/>
    <col min="6411" max="6411" width="15.28515625" style="3" customWidth="1"/>
    <col min="6412" max="6412" width="14.42578125" style="3" customWidth="1"/>
    <col min="6413" max="6656" width="12.85546875" style="3"/>
    <col min="6657" max="6657" width="3.5703125" style="3" customWidth="1"/>
    <col min="6658" max="6659" width="10.42578125" style="3" customWidth="1"/>
    <col min="6660" max="6660" width="19" style="3" customWidth="1"/>
    <col min="6661" max="6661" width="13.28515625" style="3" customWidth="1"/>
    <col min="6662" max="6662" width="12.7109375" style="3" customWidth="1"/>
    <col min="6663" max="6664" width="8" style="3" customWidth="1"/>
    <col min="6665" max="6665" width="13.140625" style="3" customWidth="1"/>
    <col min="6666" max="6666" width="14.28515625" style="3" customWidth="1"/>
    <col min="6667" max="6667" width="15.28515625" style="3" customWidth="1"/>
    <col min="6668" max="6668" width="14.42578125" style="3" customWidth="1"/>
    <col min="6669" max="6912" width="12.85546875" style="3"/>
    <col min="6913" max="6913" width="3.5703125" style="3" customWidth="1"/>
    <col min="6914" max="6915" width="10.42578125" style="3" customWidth="1"/>
    <col min="6916" max="6916" width="19" style="3" customWidth="1"/>
    <col min="6917" max="6917" width="13.28515625" style="3" customWidth="1"/>
    <col min="6918" max="6918" width="12.7109375" style="3" customWidth="1"/>
    <col min="6919" max="6920" width="8" style="3" customWidth="1"/>
    <col min="6921" max="6921" width="13.140625" style="3" customWidth="1"/>
    <col min="6922" max="6922" width="14.28515625" style="3" customWidth="1"/>
    <col min="6923" max="6923" width="15.28515625" style="3" customWidth="1"/>
    <col min="6924" max="6924" width="14.42578125" style="3" customWidth="1"/>
    <col min="6925" max="7168" width="12.85546875" style="3"/>
    <col min="7169" max="7169" width="3.5703125" style="3" customWidth="1"/>
    <col min="7170" max="7171" width="10.42578125" style="3" customWidth="1"/>
    <col min="7172" max="7172" width="19" style="3" customWidth="1"/>
    <col min="7173" max="7173" width="13.28515625" style="3" customWidth="1"/>
    <col min="7174" max="7174" width="12.7109375" style="3" customWidth="1"/>
    <col min="7175" max="7176" width="8" style="3" customWidth="1"/>
    <col min="7177" max="7177" width="13.140625" style="3" customWidth="1"/>
    <col min="7178" max="7178" width="14.28515625" style="3" customWidth="1"/>
    <col min="7179" max="7179" width="15.28515625" style="3" customWidth="1"/>
    <col min="7180" max="7180" width="14.42578125" style="3" customWidth="1"/>
    <col min="7181" max="7424" width="12.85546875" style="3"/>
    <col min="7425" max="7425" width="3.5703125" style="3" customWidth="1"/>
    <col min="7426" max="7427" width="10.42578125" style="3" customWidth="1"/>
    <col min="7428" max="7428" width="19" style="3" customWidth="1"/>
    <col min="7429" max="7429" width="13.28515625" style="3" customWidth="1"/>
    <col min="7430" max="7430" width="12.7109375" style="3" customWidth="1"/>
    <col min="7431" max="7432" width="8" style="3" customWidth="1"/>
    <col min="7433" max="7433" width="13.140625" style="3" customWidth="1"/>
    <col min="7434" max="7434" width="14.28515625" style="3" customWidth="1"/>
    <col min="7435" max="7435" width="15.28515625" style="3" customWidth="1"/>
    <col min="7436" max="7436" width="14.42578125" style="3" customWidth="1"/>
    <col min="7437" max="7680" width="12.85546875" style="3"/>
    <col min="7681" max="7681" width="3.5703125" style="3" customWidth="1"/>
    <col min="7682" max="7683" width="10.42578125" style="3" customWidth="1"/>
    <col min="7684" max="7684" width="19" style="3" customWidth="1"/>
    <col min="7685" max="7685" width="13.28515625" style="3" customWidth="1"/>
    <col min="7686" max="7686" width="12.7109375" style="3" customWidth="1"/>
    <col min="7687" max="7688" width="8" style="3" customWidth="1"/>
    <col min="7689" max="7689" width="13.140625" style="3" customWidth="1"/>
    <col min="7690" max="7690" width="14.28515625" style="3" customWidth="1"/>
    <col min="7691" max="7691" width="15.28515625" style="3" customWidth="1"/>
    <col min="7692" max="7692" width="14.42578125" style="3" customWidth="1"/>
    <col min="7693" max="7936" width="12.85546875" style="3"/>
    <col min="7937" max="7937" width="3.5703125" style="3" customWidth="1"/>
    <col min="7938" max="7939" width="10.42578125" style="3" customWidth="1"/>
    <col min="7940" max="7940" width="19" style="3" customWidth="1"/>
    <col min="7941" max="7941" width="13.28515625" style="3" customWidth="1"/>
    <col min="7942" max="7942" width="12.7109375" style="3" customWidth="1"/>
    <col min="7943" max="7944" width="8" style="3" customWidth="1"/>
    <col min="7945" max="7945" width="13.140625" style="3" customWidth="1"/>
    <col min="7946" max="7946" width="14.28515625" style="3" customWidth="1"/>
    <col min="7947" max="7947" width="15.28515625" style="3" customWidth="1"/>
    <col min="7948" max="7948" width="14.42578125" style="3" customWidth="1"/>
    <col min="7949" max="8192" width="12.85546875" style="3"/>
    <col min="8193" max="8193" width="3.5703125" style="3" customWidth="1"/>
    <col min="8194" max="8195" width="10.42578125" style="3" customWidth="1"/>
    <col min="8196" max="8196" width="19" style="3" customWidth="1"/>
    <col min="8197" max="8197" width="13.28515625" style="3" customWidth="1"/>
    <col min="8198" max="8198" width="12.7109375" style="3" customWidth="1"/>
    <col min="8199" max="8200" width="8" style="3" customWidth="1"/>
    <col min="8201" max="8201" width="13.140625" style="3" customWidth="1"/>
    <col min="8202" max="8202" width="14.28515625" style="3" customWidth="1"/>
    <col min="8203" max="8203" width="15.28515625" style="3" customWidth="1"/>
    <col min="8204" max="8204" width="14.42578125" style="3" customWidth="1"/>
    <col min="8205" max="8448" width="12.85546875" style="3"/>
    <col min="8449" max="8449" width="3.5703125" style="3" customWidth="1"/>
    <col min="8450" max="8451" width="10.42578125" style="3" customWidth="1"/>
    <col min="8452" max="8452" width="19" style="3" customWidth="1"/>
    <col min="8453" max="8453" width="13.28515625" style="3" customWidth="1"/>
    <col min="8454" max="8454" width="12.7109375" style="3" customWidth="1"/>
    <col min="8455" max="8456" width="8" style="3" customWidth="1"/>
    <col min="8457" max="8457" width="13.140625" style="3" customWidth="1"/>
    <col min="8458" max="8458" width="14.28515625" style="3" customWidth="1"/>
    <col min="8459" max="8459" width="15.28515625" style="3" customWidth="1"/>
    <col min="8460" max="8460" width="14.42578125" style="3" customWidth="1"/>
    <col min="8461" max="8704" width="12.85546875" style="3"/>
    <col min="8705" max="8705" width="3.5703125" style="3" customWidth="1"/>
    <col min="8706" max="8707" width="10.42578125" style="3" customWidth="1"/>
    <col min="8708" max="8708" width="19" style="3" customWidth="1"/>
    <col min="8709" max="8709" width="13.28515625" style="3" customWidth="1"/>
    <col min="8710" max="8710" width="12.7109375" style="3" customWidth="1"/>
    <col min="8711" max="8712" width="8" style="3" customWidth="1"/>
    <col min="8713" max="8713" width="13.140625" style="3" customWidth="1"/>
    <col min="8714" max="8714" width="14.28515625" style="3" customWidth="1"/>
    <col min="8715" max="8715" width="15.28515625" style="3" customWidth="1"/>
    <col min="8716" max="8716" width="14.42578125" style="3" customWidth="1"/>
    <col min="8717" max="8960" width="12.85546875" style="3"/>
    <col min="8961" max="8961" width="3.5703125" style="3" customWidth="1"/>
    <col min="8962" max="8963" width="10.42578125" style="3" customWidth="1"/>
    <col min="8964" max="8964" width="19" style="3" customWidth="1"/>
    <col min="8965" max="8965" width="13.28515625" style="3" customWidth="1"/>
    <col min="8966" max="8966" width="12.7109375" style="3" customWidth="1"/>
    <col min="8967" max="8968" width="8" style="3" customWidth="1"/>
    <col min="8969" max="8969" width="13.140625" style="3" customWidth="1"/>
    <col min="8970" max="8970" width="14.28515625" style="3" customWidth="1"/>
    <col min="8971" max="8971" width="15.28515625" style="3" customWidth="1"/>
    <col min="8972" max="8972" width="14.42578125" style="3" customWidth="1"/>
    <col min="8973" max="9216" width="12.85546875" style="3"/>
    <col min="9217" max="9217" width="3.5703125" style="3" customWidth="1"/>
    <col min="9218" max="9219" width="10.42578125" style="3" customWidth="1"/>
    <col min="9220" max="9220" width="19" style="3" customWidth="1"/>
    <col min="9221" max="9221" width="13.28515625" style="3" customWidth="1"/>
    <col min="9222" max="9222" width="12.7109375" style="3" customWidth="1"/>
    <col min="9223" max="9224" width="8" style="3" customWidth="1"/>
    <col min="9225" max="9225" width="13.140625" style="3" customWidth="1"/>
    <col min="9226" max="9226" width="14.28515625" style="3" customWidth="1"/>
    <col min="9227" max="9227" width="15.28515625" style="3" customWidth="1"/>
    <col min="9228" max="9228" width="14.42578125" style="3" customWidth="1"/>
    <col min="9229" max="9472" width="12.85546875" style="3"/>
    <col min="9473" max="9473" width="3.5703125" style="3" customWidth="1"/>
    <col min="9474" max="9475" width="10.42578125" style="3" customWidth="1"/>
    <col min="9476" max="9476" width="19" style="3" customWidth="1"/>
    <col min="9477" max="9477" width="13.28515625" style="3" customWidth="1"/>
    <col min="9478" max="9478" width="12.7109375" style="3" customWidth="1"/>
    <col min="9479" max="9480" width="8" style="3" customWidth="1"/>
    <col min="9481" max="9481" width="13.140625" style="3" customWidth="1"/>
    <col min="9482" max="9482" width="14.28515625" style="3" customWidth="1"/>
    <col min="9483" max="9483" width="15.28515625" style="3" customWidth="1"/>
    <col min="9484" max="9484" width="14.42578125" style="3" customWidth="1"/>
    <col min="9485" max="9728" width="12.85546875" style="3"/>
    <col min="9729" max="9729" width="3.5703125" style="3" customWidth="1"/>
    <col min="9730" max="9731" width="10.42578125" style="3" customWidth="1"/>
    <col min="9732" max="9732" width="19" style="3" customWidth="1"/>
    <col min="9733" max="9733" width="13.28515625" style="3" customWidth="1"/>
    <col min="9734" max="9734" width="12.7109375" style="3" customWidth="1"/>
    <col min="9735" max="9736" width="8" style="3" customWidth="1"/>
    <col min="9737" max="9737" width="13.140625" style="3" customWidth="1"/>
    <col min="9738" max="9738" width="14.28515625" style="3" customWidth="1"/>
    <col min="9739" max="9739" width="15.28515625" style="3" customWidth="1"/>
    <col min="9740" max="9740" width="14.42578125" style="3" customWidth="1"/>
    <col min="9741" max="9984" width="12.85546875" style="3"/>
    <col min="9985" max="9985" width="3.5703125" style="3" customWidth="1"/>
    <col min="9986" max="9987" width="10.42578125" style="3" customWidth="1"/>
    <col min="9988" max="9988" width="19" style="3" customWidth="1"/>
    <col min="9989" max="9989" width="13.28515625" style="3" customWidth="1"/>
    <col min="9990" max="9990" width="12.7109375" style="3" customWidth="1"/>
    <col min="9991" max="9992" width="8" style="3" customWidth="1"/>
    <col min="9993" max="9993" width="13.140625" style="3" customWidth="1"/>
    <col min="9994" max="9994" width="14.28515625" style="3" customWidth="1"/>
    <col min="9995" max="9995" width="15.28515625" style="3" customWidth="1"/>
    <col min="9996" max="9996" width="14.42578125" style="3" customWidth="1"/>
    <col min="9997" max="10240" width="12.85546875" style="3"/>
    <col min="10241" max="10241" width="3.5703125" style="3" customWidth="1"/>
    <col min="10242" max="10243" width="10.42578125" style="3" customWidth="1"/>
    <col min="10244" max="10244" width="19" style="3" customWidth="1"/>
    <col min="10245" max="10245" width="13.28515625" style="3" customWidth="1"/>
    <col min="10246" max="10246" width="12.7109375" style="3" customWidth="1"/>
    <col min="10247" max="10248" width="8" style="3" customWidth="1"/>
    <col min="10249" max="10249" width="13.140625" style="3" customWidth="1"/>
    <col min="10250" max="10250" width="14.28515625" style="3" customWidth="1"/>
    <col min="10251" max="10251" width="15.28515625" style="3" customWidth="1"/>
    <col min="10252" max="10252" width="14.42578125" style="3" customWidth="1"/>
    <col min="10253" max="10496" width="12.85546875" style="3"/>
    <col min="10497" max="10497" width="3.5703125" style="3" customWidth="1"/>
    <col min="10498" max="10499" width="10.42578125" style="3" customWidth="1"/>
    <col min="10500" max="10500" width="19" style="3" customWidth="1"/>
    <col min="10501" max="10501" width="13.28515625" style="3" customWidth="1"/>
    <col min="10502" max="10502" width="12.7109375" style="3" customWidth="1"/>
    <col min="10503" max="10504" width="8" style="3" customWidth="1"/>
    <col min="10505" max="10505" width="13.140625" style="3" customWidth="1"/>
    <col min="10506" max="10506" width="14.28515625" style="3" customWidth="1"/>
    <col min="10507" max="10507" width="15.28515625" style="3" customWidth="1"/>
    <col min="10508" max="10508" width="14.42578125" style="3" customWidth="1"/>
    <col min="10509" max="10752" width="12.85546875" style="3"/>
    <col min="10753" max="10753" width="3.5703125" style="3" customWidth="1"/>
    <col min="10754" max="10755" width="10.42578125" style="3" customWidth="1"/>
    <col min="10756" max="10756" width="19" style="3" customWidth="1"/>
    <col min="10757" max="10757" width="13.28515625" style="3" customWidth="1"/>
    <col min="10758" max="10758" width="12.7109375" style="3" customWidth="1"/>
    <col min="10759" max="10760" width="8" style="3" customWidth="1"/>
    <col min="10761" max="10761" width="13.140625" style="3" customWidth="1"/>
    <col min="10762" max="10762" width="14.28515625" style="3" customWidth="1"/>
    <col min="10763" max="10763" width="15.28515625" style="3" customWidth="1"/>
    <col min="10764" max="10764" width="14.42578125" style="3" customWidth="1"/>
    <col min="10765" max="11008" width="12.85546875" style="3"/>
    <col min="11009" max="11009" width="3.5703125" style="3" customWidth="1"/>
    <col min="11010" max="11011" width="10.42578125" style="3" customWidth="1"/>
    <col min="11012" max="11012" width="19" style="3" customWidth="1"/>
    <col min="11013" max="11013" width="13.28515625" style="3" customWidth="1"/>
    <col min="11014" max="11014" width="12.7109375" style="3" customWidth="1"/>
    <col min="11015" max="11016" width="8" style="3" customWidth="1"/>
    <col min="11017" max="11017" width="13.140625" style="3" customWidth="1"/>
    <col min="11018" max="11018" width="14.28515625" style="3" customWidth="1"/>
    <col min="11019" max="11019" width="15.28515625" style="3" customWidth="1"/>
    <col min="11020" max="11020" width="14.42578125" style="3" customWidth="1"/>
    <col min="11021" max="11264" width="12.85546875" style="3"/>
    <col min="11265" max="11265" width="3.5703125" style="3" customWidth="1"/>
    <col min="11266" max="11267" width="10.42578125" style="3" customWidth="1"/>
    <col min="11268" max="11268" width="19" style="3" customWidth="1"/>
    <col min="11269" max="11269" width="13.28515625" style="3" customWidth="1"/>
    <col min="11270" max="11270" width="12.7109375" style="3" customWidth="1"/>
    <col min="11271" max="11272" width="8" style="3" customWidth="1"/>
    <col min="11273" max="11273" width="13.140625" style="3" customWidth="1"/>
    <col min="11274" max="11274" width="14.28515625" style="3" customWidth="1"/>
    <col min="11275" max="11275" width="15.28515625" style="3" customWidth="1"/>
    <col min="11276" max="11276" width="14.42578125" style="3" customWidth="1"/>
    <col min="11277" max="11520" width="12.85546875" style="3"/>
    <col min="11521" max="11521" width="3.5703125" style="3" customWidth="1"/>
    <col min="11522" max="11523" width="10.42578125" style="3" customWidth="1"/>
    <col min="11524" max="11524" width="19" style="3" customWidth="1"/>
    <col min="11525" max="11525" width="13.28515625" style="3" customWidth="1"/>
    <col min="11526" max="11526" width="12.7109375" style="3" customWidth="1"/>
    <col min="11527" max="11528" width="8" style="3" customWidth="1"/>
    <col min="11529" max="11529" width="13.140625" style="3" customWidth="1"/>
    <col min="11530" max="11530" width="14.28515625" style="3" customWidth="1"/>
    <col min="11531" max="11531" width="15.28515625" style="3" customWidth="1"/>
    <col min="11532" max="11532" width="14.42578125" style="3" customWidth="1"/>
    <col min="11533" max="11776" width="12.85546875" style="3"/>
    <col min="11777" max="11777" width="3.5703125" style="3" customWidth="1"/>
    <col min="11778" max="11779" width="10.42578125" style="3" customWidth="1"/>
    <col min="11780" max="11780" width="19" style="3" customWidth="1"/>
    <col min="11781" max="11781" width="13.28515625" style="3" customWidth="1"/>
    <col min="11782" max="11782" width="12.7109375" style="3" customWidth="1"/>
    <col min="11783" max="11784" width="8" style="3" customWidth="1"/>
    <col min="11785" max="11785" width="13.140625" style="3" customWidth="1"/>
    <col min="11786" max="11786" width="14.28515625" style="3" customWidth="1"/>
    <col min="11787" max="11787" width="15.28515625" style="3" customWidth="1"/>
    <col min="11788" max="11788" width="14.42578125" style="3" customWidth="1"/>
    <col min="11789" max="12032" width="12.85546875" style="3"/>
    <col min="12033" max="12033" width="3.5703125" style="3" customWidth="1"/>
    <col min="12034" max="12035" width="10.42578125" style="3" customWidth="1"/>
    <col min="12036" max="12036" width="19" style="3" customWidth="1"/>
    <col min="12037" max="12037" width="13.28515625" style="3" customWidth="1"/>
    <col min="12038" max="12038" width="12.7109375" style="3" customWidth="1"/>
    <col min="12039" max="12040" width="8" style="3" customWidth="1"/>
    <col min="12041" max="12041" width="13.140625" style="3" customWidth="1"/>
    <col min="12042" max="12042" width="14.28515625" style="3" customWidth="1"/>
    <col min="12043" max="12043" width="15.28515625" style="3" customWidth="1"/>
    <col min="12044" max="12044" width="14.42578125" style="3" customWidth="1"/>
    <col min="12045" max="12288" width="12.85546875" style="3"/>
    <col min="12289" max="12289" width="3.5703125" style="3" customWidth="1"/>
    <col min="12290" max="12291" width="10.42578125" style="3" customWidth="1"/>
    <col min="12292" max="12292" width="19" style="3" customWidth="1"/>
    <col min="12293" max="12293" width="13.28515625" style="3" customWidth="1"/>
    <col min="12294" max="12294" width="12.7109375" style="3" customWidth="1"/>
    <col min="12295" max="12296" width="8" style="3" customWidth="1"/>
    <col min="12297" max="12297" width="13.140625" style="3" customWidth="1"/>
    <col min="12298" max="12298" width="14.28515625" style="3" customWidth="1"/>
    <col min="12299" max="12299" width="15.28515625" style="3" customWidth="1"/>
    <col min="12300" max="12300" width="14.42578125" style="3" customWidth="1"/>
    <col min="12301" max="12544" width="12.85546875" style="3"/>
    <col min="12545" max="12545" width="3.5703125" style="3" customWidth="1"/>
    <col min="12546" max="12547" width="10.42578125" style="3" customWidth="1"/>
    <col min="12548" max="12548" width="19" style="3" customWidth="1"/>
    <col min="12549" max="12549" width="13.28515625" style="3" customWidth="1"/>
    <col min="12550" max="12550" width="12.7109375" style="3" customWidth="1"/>
    <col min="12551" max="12552" width="8" style="3" customWidth="1"/>
    <col min="12553" max="12553" width="13.140625" style="3" customWidth="1"/>
    <col min="12554" max="12554" width="14.28515625" style="3" customWidth="1"/>
    <col min="12555" max="12555" width="15.28515625" style="3" customWidth="1"/>
    <col min="12556" max="12556" width="14.42578125" style="3" customWidth="1"/>
    <col min="12557" max="12800" width="12.85546875" style="3"/>
    <col min="12801" max="12801" width="3.5703125" style="3" customWidth="1"/>
    <col min="12802" max="12803" width="10.42578125" style="3" customWidth="1"/>
    <col min="12804" max="12804" width="19" style="3" customWidth="1"/>
    <col min="12805" max="12805" width="13.28515625" style="3" customWidth="1"/>
    <col min="12806" max="12806" width="12.7109375" style="3" customWidth="1"/>
    <col min="12807" max="12808" width="8" style="3" customWidth="1"/>
    <col min="12809" max="12809" width="13.140625" style="3" customWidth="1"/>
    <col min="12810" max="12810" width="14.28515625" style="3" customWidth="1"/>
    <col min="12811" max="12811" width="15.28515625" style="3" customWidth="1"/>
    <col min="12812" max="12812" width="14.42578125" style="3" customWidth="1"/>
    <col min="12813" max="13056" width="12.85546875" style="3"/>
    <col min="13057" max="13057" width="3.5703125" style="3" customWidth="1"/>
    <col min="13058" max="13059" width="10.42578125" style="3" customWidth="1"/>
    <col min="13060" max="13060" width="19" style="3" customWidth="1"/>
    <col min="13061" max="13061" width="13.28515625" style="3" customWidth="1"/>
    <col min="13062" max="13062" width="12.7109375" style="3" customWidth="1"/>
    <col min="13063" max="13064" width="8" style="3" customWidth="1"/>
    <col min="13065" max="13065" width="13.140625" style="3" customWidth="1"/>
    <col min="13066" max="13066" width="14.28515625" style="3" customWidth="1"/>
    <col min="13067" max="13067" width="15.28515625" style="3" customWidth="1"/>
    <col min="13068" max="13068" width="14.42578125" style="3" customWidth="1"/>
    <col min="13069" max="13312" width="12.85546875" style="3"/>
    <col min="13313" max="13313" width="3.5703125" style="3" customWidth="1"/>
    <col min="13314" max="13315" width="10.42578125" style="3" customWidth="1"/>
    <col min="13316" max="13316" width="19" style="3" customWidth="1"/>
    <col min="13317" max="13317" width="13.28515625" style="3" customWidth="1"/>
    <col min="13318" max="13318" width="12.7109375" style="3" customWidth="1"/>
    <col min="13319" max="13320" width="8" style="3" customWidth="1"/>
    <col min="13321" max="13321" width="13.140625" style="3" customWidth="1"/>
    <col min="13322" max="13322" width="14.28515625" style="3" customWidth="1"/>
    <col min="13323" max="13323" width="15.28515625" style="3" customWidth="1"/>
    <col min="13324" max="13324" width="14.42578125" style="3" customWidth="1"/>
    <col min="13325" max="13568" width="12.85546875" style="3"/>
    <col min="13569" max="13569" width="3.5703125" style="3" customWidth="1"/>
    <col min="13570" max="13571" width="10.42578125" style="3" customWidth="1"/>
    <col min="13572" max="13572" width="19" style="3" customWidth="1"/>
    <col min="13573" max="13573" width="13.28515625" style="3" customWidth="1"/>
    <col min="13574" max="13574" width="12.7109375" style="3" customWidth="1"/>
    <col min="13575" max="13576" width="8" style="3" customWidth="1"/>
    <col min="13577" max="13577" width="13.140625" style="3" customWidth="1"/>
    <col min="13578" max="13578" width="14.28515625" style="3" customWidth="1"/>
    <col min="13579" max="13579" width="15.28515625" style="3" customWidth="1"/>
    <col min="13580" max="13580" width="14.42578125" style="3" customWidth="1"/>
    <col min="13581" max="13824" width="12.85546875" style="3"/>
    <col min="13825" max="13825" width="3.5703125" style="3" customWidth="1"/>
    <col min="13826" max="13827" width="10.42578125" style="3" customWidth="1"/>
    <col min="13828" max="13828" width="19" style="3" customWidth="1"/>
    <col min="13829" max="13829" width="13.28515625" style="3" customWidth="1"/>
    <col min="13830" max="13830" width="12.7109375" style="3" customWidth="1"/>
    <col min="13831" max="13832" width="8" style="3" customWidth="1"/>
    <col min="13833" max="13833" width="13.140625" style="3" customWidth="1"/>
    <col min="13834" max="13834" width="14.28515625" style="3" customWidth="1"/>
    <col min="13835" max="13835" width="15.28515625" style="3" customWidth="1"/>
    <col min="13836" max="13836" width="14.42578125" style="3" customWidth="1"/>
    <col min="13837" max="14080" width="12.85546875" style="3"/>
    <col min="14081" max="14081" width="3.5703125" style="3" customWidth="1"/>
    <col min="14082" max="14083" width="10.42578125" style="3" customWidth="1"/>
    <col min="14084" max="14084" width="19" style="3" customWidth="1"/>
    <col min="14085" max="14085" width="13.28515625" style="3" customWidth="1"/>
    <col min="14086" max="14086" width="12.7109375" style="3" customWidth="1"/>
    <col min="14087" max="14088" width="8" style="3" customWidth="1"/>
    <col min="14089" max="14089" width="13.140625" style="3" customWidth="1"/>
    <col min="14090" max="14090" width="14.28515625" style="3" customWidth="1"/>
    <col min="14091" max="14091" width="15.28515625" style="3" customWidth="1"/>
    <col min="14092" max="14092" width="14.42578125" style="3" customWidth="1"/>
    <col min="14093" max="14336" width="12.85546875" style="3"/>
    <col min="14337" max="14337" width="3.5703125" style="3" customWidth="1"/>
    <col min="14338" max="14339" width="10.42578125" style="3" customWidth="1"/>
    <col min="14340" max="14340" width="19" style="3" customWidth="1"/>
    <col min="14341" max="14341" width="13.28515625" style="3" customWidth="1"/>
    <col min="14342" max="14342" width="12.7109375" style="3" customWidth="1"/>
    <col min="14343" max="14344" width="8" style="3" customWidth="1"/>
    <col min="14345" max="14345" width="13.140625" style="3" customWidth="1"/>
    <col min="14346" max="14346" width="14.28515625" style="3" customWidth="1"/>
    <col min="14347" max="14347" width="15.28515625" style="3" customWidth="1"/>
    <col min="14348" max="14348" width="14.42578125" style="3" customWidth="1"/>
    <col min="14349" max="14592" width="12.85546875" style="3"/>
    <col min="14593" max="14593" width="3.5703125" style="3" customWidth="1"/>
    <col min="14594" max="14595" width="10.42578125" style="3" customWidth="1"/>
    <col min="14596" max="14596" width="19" style="3" customWidth="1"/>
    <col min="14597" max="14597" width="13.28515625" style="3" customWidth="1"/>
    <col min="14598" max="14598" width="12.7109375" style="3" customWidth="1"/>
    <col min="14599" max="14600" width="8" style="3" customWidth="1"/>
    <col min="14601" max="14601" width="13.140625" style="3" customWidth="1"/>
    <col min="14602" max="14602" width="14.28515625" style="3" customWidth="1"/>
    <col min="14603" max="14603" width="15.28515625" style="3" customWidth="1"/>
    <col min="14604" max="14604" width="14.42578125" style="3" customWidth="1"/>
    <col min="14605" max="14848" width="12.85546875" style="3"/>
    <col min="14849" max="14849" width="3.5703125" style="3" customWidth="1"/>
    <col min="14850" max="14851" width="10.42578125" style="3" customWidth="1"/>
    <col min="14852" max="14852" width="19" style="3" customWidth="1"/>
    <col min="14853" max="14853" width="13.28515625" style="3" customWidth="1"/>
    <col min="14854" max="14854" width="12.7109375" style="3" customWidth="1"/>
    <col min="14855" max="14856" width="8" style="3" customWidth="1"/>
    <col min="14857" max="14857" width="13.140625" style="3" customWidth="1"/>
    <col min="14858" max="14858" width="14.28515625" style="3" customWidth="1"/>
    <col min="14859" max="14859" width="15.28515625" style="3" customWidth="1"/>
    <col min="14860" max="14860" width="14.42578125" style="3" customWidth="1"/>
    <col min="14861" max="15104" width="12.85546875" style="3"/>
    <col min="15105" max="15105" width="3.5703125" style="3" customWidth="1"/>
    <col min="15106" max="15107" width="10.42578125" style="3" customWidth="1"/>
    <col min="15108" max="15108" width="19" style="3" customWidth="1"/>
    <col min="15109" max="15109" width="13.28515625" style="3" customWidth="1"/>
    <col min="15110" max="15110" width="12.7109375" style="3" customWidth="1"/>
    <col min="15111" max="15112" width="8" style="3" customWidth="1"/>
    <col min="15113" max="15113" width="13.140625" style="3" customWidth="1"/>
    <col min="15114" max="15114" width="14.28515625" style="3" customWidth="1"/>
    <col min="15115" max="15115" width="15.28515625" style="3" customWidth="1"/>
    <col min="15116" max="15116" width="14.42578125" style="3" customWidth="1"/>
    <col min="15117" max="15360" width="12.85546875" style="3"/>
    <col min="15361" max="15361" width="3.5703125" style="3" customWidth="1"/>
    <col min="15362" max="15363" width="10.42578125" style="3" customWidth="1"/>
    <col min="15364" max="15364" width="19" style="3" customWidth="1"/>
    <col min="15365" max="15365" width="13.28515625" style="3" customWidth="1"/>
    <col min="15366" max="15366" width="12.7109375" style="3" customWidth="1"/>
    <col min="15367" max="15368" width="8" style="3" customWidth="1"/>
    <col min="15369" max="15369" width="13.140625" style="3" customWidth="1"/>
    <col min="15370" max="15370" width="14.28515625" style="3" customWidth="1"/>
    <col min="15371" max="15371" width="15.28515625" style="3" customWidth="1"/>
    <col min="15372" max="15372" width="14.42578125" style="3" customWidth="1"/>
    <col min="15373" max="15616" width="12.85546875" style="3"/>
    <col min="15617" max="15617" width="3.5703125" style="3" customWidth="1"/>
    <col min="15618" max="15619" width="10.42578125" style="3" customWidth="1"/>
    <col min="15620" max="15620" width="19" style="3" customWidth="1"/>
    <col min="15621" max="15621" width="13.28515625" style="3" customWidth="1"/>
    <col min="15622" max="15622" width="12.7109375" style="3" customWidth="1"/>
    <col min="15623" max="15624" width="8" style="3" customWidth="1"/>
    <col min="15625" max="15625" width="13.140625" style="3" customWidth="1"/>
    <col min="15626" max="15626" width="14.28515625" style="3" customWidth="1"/>
    <col min="15627" max="15627" width="15.28515625" style="3" customWidth="1"/>
    <col min="15628" max="15628" width="14.42578125" style="3" customWidth="1"/>
    <col min="15629" max="15872" width="12.85546875" style="3"/>
    <col min="15873" max="15873" width="3.5703125" style="3" customWidth="1"/>
    <col min="15874" max="15875" width="10.42578125" style="3" customWidth="1"/>
    <col min="15876" max="15876" width="19" style="3" customWidth="1"/>
    <col min="15877" max="15877" width="13.28515625" style="3" customWidth="1"/>
    <col min="15878" max="15878" width="12.7109375" style="3" customWidth="1"/>
    <col min="15879" max="15880" width="8" style="3" customWidth="1"/>
    <col min="15881" max="15881" width="13.140625" style="3" customWidth="1"/>
    <col min="15882" max="15882" width="14.28515625" style="3" customWidth="1"/>
    <col min="15883" max="15883" width="15.28515625" style="3" customWidth="1"/>
    <col min="15884" max="15884" width="14.42578125" style="3" customWidth="1"/>
    <col min="15885" max="16128" width="12.85546875" style="3"/>
    <col min="16129" max="16129" width="3.5703125" style="3" customWidth="1"/>
    <col min="16130" max="16131" width="10.42578125" style="3" customWidth="1"/>
    <col min="16132" max="16132" width="19" style="3" customWidth="1"/>
    <col min="16133" max="16133" width="13.28515625" style="3" customWidth="1"/>
    <col min="16134" max="16134" width="12.7109375" style="3" customWidth="1"/>
    <col min="16135" max="16136" width="8" style="3" customWidth="1"/>
    <col min="16137" max="16137" width="13.140625" style="3" customWidth="1"/>
    <col min="16138" max="16138" width="14.28515625" style="3" customWidth="1"/>
    <col min="16139" max="16139" width="15.28515625" style="3" customWidth="1"/>
    <col min="16140" max="16140" width="14.42578125" style="3" customWidth="1"/>
    <col min="16141" max="16384" width="12.85546875" style="3"/>
  </cols>
  <sheetData>
    <row r="1" spans="1:15" x14ac:dyDescent="0.25">
      <c r="A1" s="99" t="s">
        <v>329</v>
      </c>
      <c r="B1" s="99"/>
      <c r="C1" s="99"/>
      <c r="D1" s="99"/>
      <c r="E1" s="99"/>
      <c r="F1" s="99"/>
      <c r="G1" s="99"/>
      <c r="H1" s="99"/>
      <c r="I1" s="99"/>
      <c r="J1" s="99"/>
      <c r="K1" s="99"/>
      <c r="L1" s="99"/>
    </row>
    <row r="2" spans="1:15" x14ac:dyDescent="0.25">
      <c r="A2" s="99" t="s">
        <v>154</v>
      </c>
      <c r="B2" s="99"/>
      <c r="C2" s="99"/>
      <c r="D2" s="99"/>
      <c r="E2" s="99"/>
      <c r="F2" s="99"/>
      <c r="G2" s="99"/>
      <c r="H2" s="99"/>
      <c r="I2" s="99"/>
      <c r="J2" s="99"/>
      <c r="K2" s="99"/>
      <c r="L2" s="99"/>
    </row>
    <row r="3" spans="1:15" ht="7.5" customHeight="1" x14ac:dyDescent="0.25"/>
    <row r="4" spans="1:15" x14ac:dyDescent="0.25">
      <c r="A4" s="117" t="s">
        <v>155</v>
      </c>
      <c r="B4" s="117"/>
      <c r="C4" s="117"/>
      <c r="D4" s="117"/>
      <c r="E4" s="117"/>
      <c r="F4" s="117"/>
      <c r="G4" s="117"/>
      <c r="H4" s="117"/>
      <c r="I4" s="117"/>
      <c r="J4" s="117"/>
      <c r="K4" s="117"/>
      <c r="L4" s="117"/>
    </row>
    <row r="5" spans="1:15" x14ac:dyDescent="0.25">
      <c r="A5" s="109" t="s">
        <v>156</v>
      </c>
      <c r="B5" s="109"/>
      <c r="C5" s="109"/>
      <c r="D5" s="109"/>
      <c r="E5" s="109"/>
      <c r="F5" s="109"/>
      <c r="G5" s="109"/>
      <c r="H5" s="109"/>
      <c r="I5" s="109"/>
      <c r="J5" s="109"/>
      <c r="K5" s="109"/>
      <c r="L5" s="109"/>
    </row>
    <row r="6" spans="1:15" ht="9.75" customHeight="1" x14ac:dyDescent="0.25"/>
    <row r="7" spans="1:15" ht="16.5" customHeight="1" x14ac:dyDescent="0.25">
      <c r="A7" s="99" t="s">
        <v>157</v>
      </c>
      <c r="B7" s="99"/>
      <c r="C7" s="99"/>
      <c r="D7" s="99"/>
      <c r="E7" s="99"/>
      <c r="F7" s="99"/>
      <c r="G7" s="99"/>
      <c r="H7" s="99"/>
      <c r="I7" s="99"/>
      <c r="J7" s="99"/>
      <c r="K7" s="99"/>
      <c r="L7" s="99"/>
    </row>
    <row r="8" spans="1:15" ht="7.5" customHeight="1" x14ac:dyDescent="0.25"/>
    <row r="9" spans="1:15" ht="15" customHeight="1" x14ac:dyDescent="0.25">
      <c r="A9" s="118" t="s">
        <v>158</v>
      </c>
      <c r="B9" s="121" t="s">
        <v>159</v>
      </c>
      <c r="C9" s="122"/>
      <c r="D9" s="123"/>
      <c r="E9" s="118" t="s">
        <v>160</v>
      </c>
      <c r="F9" s="130" t="s">
        <v>161</v>
      </c>
      <c r="G9" s="131"/>
      <c r="H9" s="131"/>
      <c r="I9" s="131"/>
      <c r="J9" s="131"/>
      <c r="K9" s="132"/>
      <c r="L9" s="118" t="s">
        <v>162</v>
      </c>
    </row>
    <row r="10" spans="1:15" x14ac:dyDescent="0.25">
      <c r="A10" s="119"/>
      <c r="B10" s="124"/>
      <c r="C10" s="125"/>
      <c r="D10" s="126"/>
      <c r="E10" s="119"/>
      <c r="F10" s="133" t="s">
        <v>163</v>
      </c>
      <c r="G10" s="135" t="s">
        <v>32</v>
      </c>
      <c r="H10" s="135"/>
      <c r="I10" s="135"/>
      <c r="J10" s="135"/>
      <c r="K10" s="135"/>
      <c r="L10" s="119"/>
      <c r="N10" s="44"/>
      <c r="O10" s="44"/>
    </row>
    <row r="11" spans="1:15" ht="26.25" customHeight="1" x14ac:dyDescent="0.25">
      <c r="A11" s="120"/>
      <c r="B11" s="127"/>
      <c r="C11" s="128"/>
      <c r="D11" s="129"/>
      <c r="E11" s="120"/>
      <c r="F11" s="134"/>
      <c r="G11" s="127" t="s">
        <v>164</v>
      </c>
      <c r="H11" s="129"/>
      <c r="I11" s="45" t="s">
        <v>165</v>
      </c>
      <c r="J11" s="46" t="s">
        <v>166</v>
      </c>
      <c r="K11" s="46" t="s">
        <v>167</v>
      </c>
      <c r="L11" s="120"/>
      <c r="N11" s="44"/>
      <c r="O11" s="44"/>
    </row>
    <row r="12" spans="1:15" x14ac:dyDescent="0.25">
      <c r="A12" s="15">
        <v>1</v>
      </c>
      <c r="B12" s="102">
        <v>2</v>
      </c>
      <c r="C12" s="103"/>
      <c r="D12" s="104"/>
      <c r="E12" s="15">
        <v>3</v>
      </c>
      <c r="F12" s="15">
        <v>4</v>
      </c>
      <c r="G12" s="102">
        <v>5</v>
      </c>
      <c r="H12" s="104"/>
      <c r="I12" s="15">
        <v>6</v>
      </c>
      <c r="J12" s="15">
        <v>7</v>
      </c>
      <c r="K12" s="15">
        <v>8</v>
      </c>
      <c r="L12" s="15">
        <v>9</v>
      </c>
      <c r="N12" s="44"/>
      <c r="O12" s="44"/>
    </row>
    <row r="13" spans="1:15" ht="15" customHeight="1" x14ac:dyDescent="0.25">
      <c r="A13" s="15">
        <v>1</v>
      </c>
      <c r="B13" s="111" t="s">
        <v>330</v>
      </c>
      <c r="C13" s="112"/>
      <c r="D13" s="113"/>
      <c r="E13" s="47">
        <v>1</v>
      </c>
      <c r="F13" s="48">
        <f t="shared" ref="F13:F26" si="0">SUM(G13:K13)</f>
        <v>24751.58</v>
      </c>
      <c r="G13" s="114">
        <v>12698</v>
      </c>
      <c r="H13" s="114"/>
      <c r="I13" s="85">
        <v>3174.5</v>
      </c>
      <c r="J13" s="85">
        <v>3228.47</v>
      </c>
      <c r="K13" s="85">
        <v>5650.61</v>
      </c>
      <c r="L13" s="49">
        <f t="shared" ref="L13:L26" si="1">F13*12</f>
        <v>297018.96000000002</v>
      </c>
      <c r="N13" s="44"/>
      <c r="O13" s="44"/>
    </row>
    <row r="14" spans="1:15" s="18" customFormat="1" ht="15" customHeight="1" x14ac:dyDescent="0.25">
      <c r="A14" s="15">
        <v>2</v>
      </c>
      <c r="B14" s="111" t="s">
        <v>168</v>
      </c>
      <c r="C14" s="112"/>
      <c r="D14" s="113"/>
      <c r="E14" s="47">
        <v>2.9</v>
      </c>
      <c r="F14" s="48">
        <f t="shared" si="0"/>
        <v>61253.396666999994</v>
      </c>
      <c r="G14" s="114">
        <v>34222.22</v>
      </c>
      <c r="H14" s="114"/>
      <c r="I14" s="85">
        <v>8555.56</v>
      </c>
      <c r="J14" s="85">
        <v>14047.6</v>
      </c>
      <c r="K14" s="85">
        <v>4428.0166669999999</v>
      </c>
      <c r="L14" s="49">
        <f t="shared" si="1"/>
        <v>735040.76000399992</v>
      </c>
      <c r="M14" s="3"/>
      <c r="N14" s="44"/>
      <c r="O14" s="50"/>
    </row>
    <row r="15" spans="1:15" s="18" customFormat="1" ht="15" customHeight="1" x14ac:dyDescent="0.25">
      <c r="A15" s="15">
        <v>3</v>
      </c>
      <c r="B15" s="111" t="s">
        <v>331</v>
      </c>
      <c r="C15" s="112"/>
      <c r="D15" s="113"/>
      <c r="E15" s="47">
        <v>2.5</v>
      </c>
      <c r="F15" s="48">
        <f t="shared" si="0"/>
        <v>54174.94</v>
      </c>
      <c r="G15" s="114">
        <v>30475</v>
      </c>
      <c r="H15" s="114"/>
      <c r="I15" s="85">
        <v>7618.75</v>
      </c>
      <c r="J15" s="85">
        <v>12533.69</v>
      </c>
      <c r="K15" s="85">
        <v>3547.5</v>
      </c>
      <c r="L15" s="49">
        <f t="shared" si="1"/>
        <v>650099.28</v>
      </c>
      <c r="M15" s="3"/>
      <c r="N15" s="44"/>
      <c r="O15" s="50"/>
    </row>
    <row r="16" spans="1:15" s="18" customFormat="1" ht="15" customHeight="1" x14ac:dyDescent="0.25">
      <c r="A16" s="15">
        <v>4</v>
      </c>
      <c r="B16" s="111" t="s">
        <v>332</v>
      </c>
      <c r="C16" s="112"/>
      <c r="D16" s="113"/>
      <c r="E16" s="47">
        <v>0.5</v>
      </c>
      <c r="F16" s="48">
        <f t="shared" si="0"/>
        <v>8057.18</v>
      </c>
      <c r="G16" s="115">
        <v>5605</v>
      </c>
      <c r="H16" s="116"/>
      <c r="I16" s="85">
        <v>1401.25</v>
      </c>
      <c r="J16" s="85">
        <v>1050.93</v>
      </c>
      <c r="K16" s="85"/>
      <c r="L16" s="49">
        <f t="shared" si="1"/>
        <v>96686.16</v>
      </c>
      <c r="M16" s="3"/>
      <c r="N16" s="44"/>
      <c r="O16" s="50"/>
    </row>
    <row r="17" spans="1:15" s="18" customFormat="1" ht="15" customHeight="1" x14ac:dyDescent="0.25">
      <c r="A17" s="15">
        <v>5</v>
      </c>
      <c r="B17" s="111" t="s">
        <v>333</v>
      </c>
      <c r="C17" s="112"/>
      <c r="D17" s="113"/>
      <c r="E17" s="47">
        <v>0.5</v>
      </c>
      <c r="F17" s="48">
        <f t="shared" si="0"/>
        <v>6583.2900000000009</v>
      </c>
      <c r="G17" s="114">
        <v>4089</v>
      </c>
      <c r="H17" s="114"/>
      <c r="I17" s="85">
        <v>1022.25</v>
      </c>
      <c r="J17" s="85">
        <v>858.69</v>
      </c>
      <c r="K17" s="85">
        <v>613.35</v>
      </c>
      <c r="L17" s="49">
        <f t="shared" si="1"/>
        <v>78999.48000000001</v>
      </c>
      <c r="M17" s="3"/>
      <c r="N17" s="44"/>
      <c r="O17" s="50"/>
    </row>
    <row r="18" spans="1:15" s="18" customFormat="1" ht="15" customHeight="1" x14ac:dyDescent="0.25">
      <c r="A18" s="15">
        <v>6</v>
      </c>
      <c r="B18" s="111" t="s">
        <v>334</v>
      </c>
      <c r="C18" s="112"/>
      <c r="D18" s="113"/>
      <c r="E18" s="47">
        <v>0.5</v>
      </c>
      <c r="F18" s="48">
        <f t="shared" si="0"/>
        <v>6486</v>
      </c>
      <c r="G18" s="114">
        <v>4081</v>
      </c>
      <c r="H18" s="114"/>
      <c r="I18" s="85">
        <v>0</v>
      </c>
      <c r="J18" s="85">
        <v>746.82</v>
      </c>
      <c r="K18" s="85">
        <v>1658.18</v>
      </c>
      <c r="L18" s="49">
        <f t="shared" si="1"/>
        <v>77832</v>
      </c>
      <c r="M18" s="3"/>
      <c r="N18" s="44"/>
      <c r="O18" s="50"/>
    </row>
    <row r="19" spans="1:15" s="18" customFormat="1" ht="15" customHeight="1" x14ac:dyDescent="0.25">
      <c r="A19" s="15">
        <v>7</v>
      </c>
      <c r="B19" s="111" t="s">
        <v>335</v>
      </c>
      <c r="C19" s="112"/>
      <c r="D19" s="113"/>
      <c r="E19" s="47">
        <v>2.5</v>
      </c>
      <c r="F19" s="48">
        <f t="shared" si="0"/>
        <v>32430</v>
      </c>
      <c r="G19" s="114">
        <v>20392.5</v>
      </c>
      <c r="H19" s="114"/>
      <c r="I19" s="85">
        <v>0</v>
      </c>
      <c r="J19" s="85">
        <v>4934.9799999999996</v>
      </c>
      <c r="K19" s="85">
        <v>7102.52</v>
      </c>
      <c r="L19" s="49">
        <f t="shared" si="1"/>
        <v>389160</v>
      </c>
      <c r="M19" s="3"/>
      <c r="N19" s="44"/>
      <c r="O19" s="50"/>
    </row>
    <row r="20" spans="1:15" ht="15" customHeight="1" x14ac:dyDescent="0.25">
      <c r="A20" s="15">
        <v>8</v>
      </c>
      <c r="B20" s="111" t="s">
        <v>336</v>
      </c>
      <c r="C20" s="112"/>
      <c r="D20" s="113"/>
      <c r="E20" s="47">
        <v>0.5</v>
      </c>
      <c r="F20" s="48">
        <f t="shared" si="0"/>
        <v>6643.0400000000009</v>
      </c>
      <c r="G20" s="114">
        <v>4068</v>
      </c>
      <c r="H20" s="114"/>
      <c r="I20" s="85">
        <v>0</v>
      </c>
      <c r="J20" s="85">
        <v>1354.64</v>
      </c>
      <c r="K20" s="85">
        <v>1220.4000000000001</v>
      </c>
      <c r="L20" s="49">
        <f t="shared" si="1"/>
        <v>79716.48000000001</v>
      </c>
      <c r="N20" s="44"/>
      <c r="O20" s="44"/>
    </row>
    <row r="21" spans="1:15" ht="15" customHeight="1" x14ac:dyDescent="0.25">
      <c r="A21" s="15">
        <v>9</v>
      </c>
      <c r="B21" s="111" t="s">
        <v>169</v>
      </c>
      <c r="C21" s="112"/>
      <c r="D21" s="113"/>
      <c r="E21" s="47">
        <v>1</v>
      </c>
      <c r="F21" s="48">
        <f t="shared" si="0"/>
        <v>12972</v>
      </c>
      <c r="G21" s="114">
        <v>8136</v>
      </c>
      <c r="H21" s="114"/>
      <c r="I21" s="85">
        <v>0</v>
      </c>
      <c r="J21" s="85">
        <v>2404.19</v>
      </c>
      <c r="K21" s="85">
        <v>2431.81</v>
      </c>
      <c r="L21" s="49">
        <f t="shared" si="1"/>
        <v>155664</v>
      </c>
      <c r="N21" s="44"/>
      <c r="O21" s="44"/>
    </row>
    <row r="22" spans="1:15" ht="15" customHeight="1" x14ac:dyDescent="0.25">
      <c r="A22" s="15">
        <v>10</v>
      </c>
      <c r="B22" s="111" t="s">
        <v>337</v>
      </c>
      <c r="C22" s="112"/>
      <c r="D22" s="113"/>
      <c r="E22" s="47">
        <v>0.75</v>
      </c>
      <c r="F22" s="48">
        <f t="shared" si="0"/>
        <v>9729</v>
      </c>
      <c r="G22" s="114">
        <v>6102</v>
      </c>
      <c r="H22" s="114"/>
      <c r="I22" s="85">
        <v>0</v>
      </c>
      <c r="J22" s="85">
        <v>1269.22</v>
      </c>
      <c r="K22" s="85">
        <v>2357.7800000000002</v>
      </c>
      <c r="L22" s="49">
        <f t="shared" si="1"/>
        <v>116748</v>
      </c>
      <c r="N22" s="44"/>
      <c r="O22" s="44"/>
    </row>
    <row r="23" spans="1:15" ht="15" customHeight="1" x14ac:dyDescent="0.25">
      <c r="A23" s="15">
        <v>11</v>
      </c>
      <c r="B23" s="111" t="s">
        <v>170</v>
      </c>
      <c r="C23" s="112"/>
      <c r="D23" s="113"/>
      <c r="E23" s="47">
        <v>1</v>
      </c>
      <c r="F23" s="48">
        <f t="shared" si="0"/>
        <v>12972</v>
      </c>
      <c r="G23" s="114">
        <v>8136</v>
      </c>
      <c r="H23" s="114"/>
      <c r="I23" s="85">
        <v>0</v>
      </c>
      <c r="J23" s="85">
        <v>2029.93</v>
      </c>
      <c r="K23" s="85">
        <v>2806.07</v>
      </c>
      <c r="L23" s="49">
        <f t="shared" si="1"/>
        <v>155664</v>
      </c>
      <c r="N23" s="44"/>
      <c r="O23" s="44"/>
    </row>
    <row r="24" spans="1:15" ht="15" customHeight="1" x14ac:dyDescent="0.25">
      <c r="A24" s="15">
        <v>12</v>
      </c>
      <c r="B24" s="111" t="s">
        <v>338</v>
      </c>
      <c r="C24" s="112"/>
      <c r="D24" s="113"/>
      <c r="E24" s="47">
        <v>1</v>
      </c>
      <c r="F24" s="48">
        <f t="shared" si="0"/>
        <v>12972</v>
      </c>
      <c r="G24" s="114">
        <v>8136</v>
      </c>
      <c r="H24" s="114"/>
      <c r="I24" s="85">
        <v>0</v>
      </c>
      <c r="J24" s="85">
        <v>1281.42</v>
      </c>
      <c r="K24" s="85">
        <v>3554.58</v>
      </c>
      <c r="L24" s="49">
        <f t="shared" si="1"/>
        <v>155664</v>
      </c>
      <c r="N24" s="44"/>
      <c r="O24" s="44"/>
    </row>
    <row r="25" spans="1:15" ht="15" customHeight="1" x14ac:dyDescent="0.25">
      <c r="A25" s="15">
        <v>13</v>
      </c>
      <c r="B25" s="111" t="s">
        <v>339</v>
      </c>
      <c r="C25" s="112"/>
      <c r="D25" s="113"/>
      <c r="E25" s="47">
        <v>0.5</v>
      </c>
      <c r="F25" s="48">
        <f t="shared" si="0"/>
        <v>6486</v>
      </c>
      <c r="G25" s="114">
        <v>4068</v>
      </c>
      <c r="H25" s="114"/>
      <c r="I25" s="85">
        <v>0</v>
      </c>
      <c r="J25" s="85">
        <v>610.20000000000005</v>
      </c>
      <c r="K25" s="85">
        <v>1807.8</v>
      </c>
      <c r="L25" s="49">
        <f t="shared" si="1"/>
        <v>77832</v>
      </c>
      <c r="N25" s="44"/>
      <c r="O25" s="51"/>
    </row>
    <row r="26" spans="1:15" ht="15" customHeight="1" x14ac:dyDescent="0.25">
      <c r="A26" s="15">
        <v>14</v>
      </c>
      <c r="B26" s="111" t="s">
        <v>171</v>
      </c>
      <c r="C26" s="112"/>
      <c r="D26" s="113"/>
      <c r="E26" s="47">
        <v>1</v>
      </c>
      <c r="F26" s="48">
        <f t="shared" si="0"/>
        <v>14156.24</v>
      </c>
      <c r="G26" s="114">
        <v>8136</v>
      </c>
      <c r="H26" s="114"/>
      <c r="I26" s="85">
        <v>0</v>
      </c>
      <c r="J26" s="85">
        <v>6020.24</v>
      </c>
      <c r="K26" s="85"/>
      <c r="L26" s="49">
        <f t="shared" si="1"/>
        <v>169874.88</v>
      </c>
      <c r="N26" s="44"/>
    </row>
    <row r="27" spans="1:15" ht="15" customHeight="1" x14ac:dyDescent="0.25">
      <c r="A27" s="102" t="s">
        <v>172</v>
      </c>
      <c r="B27" s="103"/>
      <c r="C27" s="103"/>
      <c r="D27" s="104"/>
      <c r="E27" s="15" t="s">
        <v>40</v>
      </c>
      <c r="F27" s="48">
        <f>SUM(F13:F26)</f>
        <v>269666.66666699998</v>
      </c>
      <c r="G27" s="102" t="s">
        <v>40</v>
      </c>
      <c r="H27" s="104"/>
      <c r="I27" s="15" t="s">
        <v>40</v>
      </c>
      <c r="J27" s="15" t="s">
        <v>40</v>
      </c>
      <c r="K27" s="15" t="s">
        <v>40</v>
      </c>
      <c r="L27" s="49">
        <v>3236000</v>
      </c>
    </row>
    <row r="28" spans="1:15" x14ac:dyDescent="0.25">
      <c r="K28" s="52"/>
      <c r="L28" s="53"/>
      <c r="M28" s="52"/>
    </row>
    <row r="29" spans="1:15" x14ac:dyDescent="0.25">
      <c r="L29" s="53"/>
    </row>
  </sheetData>
  <mergeCells count="45">
    <mergeCell ref="A9:A11"/>
    <mergeCell ref="B9:D11"/>
    <mergeCell ref="E9:E11"/>
    <mergeCell ref="F9:K9"/>
    <mergeCell ref="L9:L11"/>
    <mergeCell ref="F10:F11"/>
    <mergeCell ref="G10:K10"/>
    <mergeCell ref="G11:H11"/>
    <mergeCell ref="A1:L1"/>
    <mergeCell ref="A2:L2"/>
    <mergeCell ref="A4:L4"/>
    <mergeCell ref="A5:L5"/>
    <mergeCell ref="A7:L7"/>
    <mergeCell ref="B14:D14"/>
    <mergeCell ref="G14:H14"/>
    <mergeCell ref="B15:D15"/>
    <mergeCell ref="G15:H15"/>
    <mergeCell ref="B12:D12"/>
    <mergeCell ref="G12:H12"/>
    <mergeCell ref="B13:D13"/>
    <mergeCell ref="G13:H13"/>
    <mergeCell ref="B16:D16"/>
    <mergeCell ref="G16:H16"/>
    <mergeCell ref="B17:D17"/>
    <mergeCell ref="G17:H17"/>
    <mergeCell ref="B18:D18"/>
    <mergeCell ref="G18:H18"/>
    <mergeCell ref="B19:D19"/>
    <mergeCell ref="G19:H19"/>
    <mergeCell ref="B20:D20"/>
    <mergeCell ref="G20:H20"/>
    <mergeCell ref="B21:D21"/>
    <mergeCell ref="G21:H21"/>
    <mergeCell ref="B22:D22"/>
    <mergeCell ref="G22:H22"/>
    <mergeCell ref="B23:D23"/>
    <mergeCell ref="G23:H23"/>
    <mergeCell ref="B24:D24"/>
    <mergeCell ref="G24:H24"/>
    <mergeCell ref="B25:D25"/>
    <mergeCell ref="G25:H25"/>
    <mergeCell ref="B26:D26"/>
    <mergeCell ref="G26:H26"/>
    <mergeCell ref="A27:D27"/>
    <mergeCell ref="G27:H27"/>
  </mergeCells>
  <pageMargins left="0.11811023622047245" right="0.11811023622047245" top="0.74803149606299213" bottom="0.15748031496062992" header="0" footer="0"/>
  <pageSetup paperSize="9"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6"/>
  <sheetViews>
    <sheetView topLeftCell="A4" zoomScale="85" zoomScaleNormal="85" workbookViewId="0">
      <selection activeCell="F35" sqref="F35"/>
    </sheetView>
  </sheetViews>
  <sheetFormatPr defaultColWidth="11.5703125" defaultRowHeight="12.75" x14ac:dyDescent="0.2"/>
  <cols>
    <col min="1" max="1" width="5" style="17" customWidth="1"/>
    <col min="2" max="2" width="32" style="17" customWidth="1"/>
    <col min="3" max="3" width="15.140625" style="17" customWidth="1"/>
    <col min="4" max="4" width="11.5703125" style="17" customWidth="1"/>
    <col min="5" max="5" width="13.5703125" style="17" customWidth="1"/>
    <col min="6" max="6" width="16" style="17" customWidth="1"/>
    <col min="7" max="256" width="11.5703125" style="17"/>
    <col min="257" max="257" width="5" style="17" customWidth="1"/>
    <col min="258" max="258" width="32" style="17" customWidth="1"/>
    <col min="259" max="259" width="15.140625" style="17" customWidth="1"/>
    <col min="260" max="260" width="11.5703125" style="17" customWidth="1"/>
    <col min="261" max="261" width="11.5703125" style="17"/>
    <col min="262" max="262" width="16" style="17" customWidth="1"/>
    <col min="263" max="512" width="11.5703125" style="17"/>
    <col min="513" max="513" width="5" style="17" customWidth="1"/>
    <col min="514" max="514" width="32" style="17" customWidth="1"/>
    <col min="515" max="515" width="15.140625" style="17" customWidth="1"/>
    <col min="516" max="516" width="11.5703125" style="17" customWidth="1"/>
    <col min="517" max="517" width="11.5703125" style="17"/>
    <col min="518" max="518" width="16" style="17" customWidth="1"/>
    <col min="519" max="768" width="11.5703125" style="17"/>
    <col min="769" max="769" width="5" style="17" customWidth="1"/>
    <col min="770" max="770" width="32" style="17" customWidth="1"/>
    <col min="771" max="771" width="15.140625" style="17" customWidth="1"/>
    <col min="772" max="772" width="11.5703125" style="17" customWidth="1"/>
    <col min="773" max="773" width="11.5703125" style="17"/>
    <col min="774" max="774" width="16" style="17" customWidth="1"/>
    <col min="775" max="1024" width="11.5703125" style="17"/>
    <col min="1025" max="1025" width="5" style="17" customWidth="1"/>
    <col min="1026" max="1026" width="32" style="17" customWidth="1"/>
    <col min="1027" max="1027" width="15.140625" style="17" customWidth="1"/>
    <col min="1028" max="1028" width="11.5703125" style="17" customWidth="1"/>
    <col min="1029" max="1029" width="11.5703125" style="17"/>
    <col min="1030" max="1030" width="16" style="17" customWidth="1"/>
    <col min="1031" max="1280" width="11.5703125" style="17"/>
    <col min="1281" max="1281" width="5" style="17" customWidth="1"/>
    <col min="1282" max="1282" width="32" style="17" customWidth="1"/>
    <col min="1283" max="1283" width="15.140625" style="17" customWidth="1"/>
    <col min="1284" max="1284" width="11.5703125" style="17" customWidth="1"/>
    <col min="1285" max="1285" width="11.5703125" style="17"/>
    <col min="1286" max="1286" width="16" style="17" customWidth="1"/>
    <col min="1287" max="1536" width="11.5703125" style="17"/>
    <col min="1537" max="1537" width="5" style="17" customWidth="1"/>
    <col min="1538" max="1538" width="32" style="17" customWidth="1"/>
    <col min="1539" max="1539" width="15.140625" style="17" customWidth="1"/>
    <col min="1540" max="1540" width="11.5703125" style="17" customWidth="1"/>
    <col min="1541" max="1541" width="11.5703125" style="17"/>
    <col min="1542" max="1542" width="16" style="17" customWidth="1"/>
    <col min="1543" max="1792" width="11.5703125" style="17"/>
    <col min="1793" max="1793" width="5" style="17" customWidth="1"/>
    <col min="1794" max="1794" width="32" style="17" customWidth="1"/>
    <col min="1795" max="1795" width="15.140625" style="17" customWidth="1"/>
    <col min="1796" max="1796" width="11.5703125" style="17" customWidth="1"/>
    <col min="1797" max="1797" width="11.5703125" style="17"/>
    <col min="1798" max="1798" width="16" style="17" customWidth="1"/>
    <col min="1799" max="2048" width="11.5703125" style="17"/>
    <col min="2049" max="2049" width="5" style="17" customWidth="1"/>
    <col min="2050" max="2050" width="32" style="17" customWidth="1"/>
    <col min="2051" max="2051" width="15.140625" style="17" customWidth="1"/>
    <col min="2052" max="2052" width="11.5703125" style="17" customWidth="1"/>
    <col min="2053" max="2053" width="11.5703125" style="17"/>
    <col min="2054" max="2054" width="16" style="17" customWidth="1"/>
    <col min="2055" max="2304" width="11.5703125" style="17"/>
    <col min="2305" max="2305" width="5" style="17" customWidth="1"/>
    <col min="2306" max="2306" width="32" style="17" customWidth="1"/>
    <col min="2307" max="2307" width="15.140625" style="17" customWidth="1"/>
    <col min="2308" max="2308" width="11.5703125" style="17" customWidth="1"/>
    <col min="2309" max="2309" width="11.5703125" style="17"/>
    <col min="2310" max="2310" width="16" style="17" customWidth="1"/>
    <col min="2311" max="2560" width="11.5703125" style="17"/>
    <col min="2561" max="2561" width="5" style="17" customWidth="1"/>
    <col min="2562" max="2562" width="32" style="17" customWidth="1"/>
    <col min="2563" max="2563" width="15.140625" style="17" customWidth="1"/>
    <col min="2564" max="2564" width="11.5703125" style="17" customWidth="1"/>
    <col min="2565" max="2565" width="11.5703125" style="17"/>
    <col min="2566" max="2566" width="16" style="17" customWidth="1"/>
    <col min="2567" max="2816" width="11.5703125" style="17"/>
    <col min="2817" max="2817" width="5" style="17" customWidth="1"/>
    <col min="2818" max="2818" width="32" style="17" customWidth="1"/>
    <col min="2819" max="2819" width="15.140625" style="17" customWidth="1"/>
    <col min="2820" max="2820" width="11.5703125" style="17" customWidth="1"/>
    <col min="2821" max="2821" width="11.5703125" style="17"/>
    <col min="2822" max="2822" width="16" style="17" customWidth="1"/>
    <col min="2823" max="3072" width="11.5703125" style="17"/>
    <col min="3073" max="3073" width="5" style="17" customWidth="1"/>
    <col min="3074" max="3074" width="32" style="17" customWidth="1"/>
    <col min="3075" max="3075" width="15.140625" style="17" customWidth="1"/>
    <col min="3076" max="3076" width="11.5703125" style="17" customWidth="1"/>
    <col min="3077" max="3077" width="11.5703125" style="17"/>
    <col min="3078" max="3078" width="16" style="17" customWidth="1"/>
    <col min="3079" max="3328" width="11.5703125" style="17"/>
    <col min="3329" max="3329" width="5" style="17" customWidth="1"/>
    <col min="3330" max="3330" width="32" style="17" customWidth="1"/>
    <col min="3331" max="3331" width="15.140625" style="17" customWidth="1"/>
    <col min="3332" max="3332" width="11.5703125" style="17" customWidth="1"/>
    <col min="3333" max="3333" width="11.5703125" style="17"/>
    <col min="3334" max="3334" width="16" style="17" customWidth="1"/>
    <col min="3335" max="3584" width="11.5703125" style="17"/>
    <col min="3585" max="3585" width="5" style="17" customWidth="1"/>
    <col min="3586" max="3586" width="32" style="17" customWidth="1"/>
    <col min="3587" max="3587" width="15.140625" style="17" customWidth="1"/>
    <col min="3588" max="3588" width="11.5703125" style="17" customWidth="1"/>
    <col min="3589" max="3589" width="11.5703125" style="17"/>
    <col min="3590" max="3590" width="16" style="17" customWidth="1"/>
    <col min="3591" max="3840" width="11.5703125" style="17"/>
    <col min="3841" max="3841" width="5" style="17" customWidth="1"/>
    <col min="3842" max="3842" width="32" style="17" customWidth="1"/>
    <col min="3843" max="3843" width="15.140625" style="17" customWidth="1"/>
    <col min="3844" max="3844" width="11.5703125" style="17" customWidth="1"/>
    <col min="3845" max="3845" width="11.5703125" style="17"/>
    <col min="3846" max="3846" width="16" style="17" customWidth="1"/>
    <col min="3847" max="4096" width="11.5703125" style="17"/>
    <col min="4097" max="4097" width="5" style="17" customWidth="1"/>
    <col min="4098" max="4098" width="32" style="17" customWidth="1"/>
    <col min="4099" max="4099" width="15.140625" style="17" customWidth="1"/>
    <col min="4100" max="4100" width="11.5703125" style="17" customWidth="1"/>
    <col min="4101" max="4101" width="11.5703125" style="17"/>
    <col min="4102" max="4102" width="16" style="17" customWidth="1"/>
    <col min="4103" max="4352" width="11.5703125" style="17"/>
    <col min="4353" max="4353" width="5" style="17" customWidth="1"/>
    <col min="4354" max="4354" width="32" style="17" customWidth="1"/>
    <col min="4355" max="4355" width="15.140625" style="17" customWidth="1"/>
    <col min="4356" max="4356" width="11.5703125" style="17" customWidth="1"/>
    <col min="4357" max="4357" width="11.5703125" style="17"/>
    <col min="4358" max="4358" width="16" style="17" customWidth="1"/>
    <col min="4359" max="4608" width="11.5703125" style="17"/>
    <col min="4609" max="4609" width="5" style="17" customWidth="1"/>
    <col min="4610" max="4610" width="32" style="17" customWidth="1"/>
    <col min="4611" max="4611" width="15.140625" style="17" customWidth="1"/>
    <col min="4612" max="4612" width="11.5703125" style="17" customWidth="1"/>
    <col min="4613" max="4613" width="11.5703125" style="17"/>
    <col min="4614" max="4614" width="16" style="17" customWidth="1"/>
    <col min="4615" max="4864" width="11.5703125" style="17"/>
    <col min="4865" max="4865" width="5" style="17" customWidth="1"/>
    <col min="4866" max="4866" width="32" style="17" customWidth="1"/>
    <col min="4867" max="4867" width="15.140625" style="17" customWidth="1"/>
    <col min="4868" max="4868" width="11.5703125" style="17" customWidth="1"/>
    <col min="4869" max="4869" width="11.5703125" style="17"/>
    <col min="4870" max="4870" width="16" style="17" customWidth="1"/>
    <col min="4871" max="5120" width="11.5703125" style="17"/>
    <col min="5121" max="5121" width="5" style="17" customWidth="1"/>
    <col min="5122" max="5122" width="32" style="17" customWidth="1"/>
    <col min="5123" max="5123" width="15.140625" style="17" customWidth="1"/>
    <col min="5124" max="5124" width="11.5703125" style="17" customWidth="1"/>
    <col min="5125" max="5125" width="11.5703125" style="17"/>
    <col min="5126" max="5126" width="16" style="17" customWidth="1"/>
    <col min="5127" max="5376" width="11.5703125" style="17"/>
    <col min="5377" max="5377" width="5" style="17" customWidth="1"/>
    <col min="5378" max="5378" width="32" style="17" customWidth="1"/>
    <col min="5379" max="5379" width="15.140625" style="17" customWidth="1"/>
    <col min="5380" max="5380" width="11.5703125" style="17" customWidth="1"/>
    <col min="5381" max="5381" width="11.5703125" style="17"/>
    <col min="5382" max="5382" width="16" style="17" customWidth="1"/>
    <col min="5383" max="5632" width="11.5703125" style="17"/>
    <col min="5633" max="5633" width="5" style="17" customWidth="1"/>
    <col min="5634" max="5634" width="32" style="17" customWidth="1"/>
    <col min="5635" max="5635" width="15.140625" style="17" customWidth="1"/>
    <col min="5636" max="5636" width="11.5703125" style="17" customWidth="1"/>
    <col min="5637" max="5637" width="11.5703125" style="17"/>
    <col min="5638" max="5638" width="16" style="17" customWidth="1"/>
    <col min="5639" max="5888" width="11.5703125" style="17"/>
    <col min="5889" max="5889" width="5" style="17" customWidth="1"/>
    <col min="5890" max="5890" width="32" style="17" customWidth="1"/>
    <col min="5891" max="5891" width="15.140625" style="17" customWidth="1"/>
    <col min="5892" max="5892" width="11.5703125" style="17" customWidth="1"/>
    <col min="5893" max="5893" width="11.5703125" style="17"/>
    <col min="5894" max="5894" width="16" style="17" customWidth="1"/>
    <col min="5895" max="6144" width="11.5703125" style="17"/>
    <col min="6145" max="6145" width="5" style="17" customWidth="1"/>
    <col min="6146" max="6146" width="32" style="17" customWidth="1"/>
    <col min="6147" max="6147" width="15.140625" style="17" customWidth="1"/>
    <col min="6148" max="6148" width="11.5703125" style="17" customWidth="1"/>
    <col min="6149" max="6149" width="11.5703125" style="17"/>
    <col min="6150" max="6150" width="16" style="17" customWidth="1"/>
    <col min="6151" max="6400" width="11.5703125" style="17"/>
    <col min="6401" max="6401" width="5" style="17" customWidth="1"/>
    <col min="6402" max="6402" width="32" style="17" customWidth="1"/>
    <col min="6403" max="6403" width="15.140625" style="17" customWidth="1"/>
    <col min="6404" max="6404" width="11.5703125" style="17" customWidth="1"/>
    <col min="6405" max="6405" width="11.5703125" style="17"/>
    <col min="6406" max="6406" width="16" style="17" customWidth="1"/>
    <col min="6407" max="6656" width="11.5703125" style="17"/>
    <col min="6657" max="6657" width="5" style="17" customWidth="1"/>
    <col min="6658" max="6658" width="32" style="17" customWidth="1"/>
    <col min="6659" max="6659" width="15.140625" style="17" customWidth="1"/>
    <col min="6660" max="6660" width="11.5703125" style="17" customWidth="1"/>
    <col min="6661" max="6661" width="11.5703125" style="17"/>
    <col min="6662" max="6662" width="16" style="17" customWidth="1"/>
    <col min="6663" max="6912" width="11.5703125" style="17"/>
    <col min="6913" max="6913" width="5" style="17" customWidth="1"/>
    <col min="6914" max="6914" width="32" style="17" customWidth="1"/>
    <col min="6915" max="6915" width="15.140625" style="17" customWidth="1"/>
    <col min="6916" max="6916" width="11.5703125" style="17" customWidth="1"/>
    <col min="6917" max="6917" width="11.5703125" style="17"/>
    <col min="6918" max="6918" width="16" style="17" customWidth="1"/>
    <col min="6919" max="7168" width="11.5703125" style="17"/>
    <col min="7169" max="7169" width="5" style="17" customWidth="1"/>
    <col min="7170" max="7170" width="32" style="17" customWidth="1"/>
    <col min="7171" max="7171" width="15.140625" style="17" customWidth="1"/>
    <col min="7172" max="7172" width="11.5703125" style="17" customWidth="1"/>
    <col min="7173" max="7173" width="11.5703125" style="17"/>
    <col min="7174" max="7174" width="16" style="17" customWidth="1"/>
    <col min="7175" max="7424" width="11.5703125" style="17"/>
    <col min="7425" max="7425" width="5" style="17" customWidth="1"/>
    <col min="7426" max="7426" width="32" style="17" customWidth="1"/>
    <col min="7427" max="7427" width="15.140625" style="17" customWidth="1"/>
    <col min="7428" max="7428" width="11.5703125" style="17" customWidth="1"/>
    <col min="7429" max="7429" width="11.5703125" style="17"/>
    <col min="7430" max="7430" width="16" style="17" customWidth="1"/>
    <col min="7431" max="7680" width="11.5703125" style="17"/>
    <col min="7681" max="7681" width="5" style="17" customWidth="1"/>
    <col min="7682" max="7682" width="32" style="17" customWidth="1"/>
    <col min="7683" max="7683" width="15.140625" style="17" customWidth="1"/>
    <col min="7684" max="7684" width="11.5703125" style="17" customWidth="1"/>
    <col min="7685" max="7685" width="11.5703125" style="17"/>
    <col min="7686" max="7686" width="16" style="17" customWidth="1"/>
    <col min="7687" max="7936" width="11.5703125" style="17"/>
    <col min="7937" max="7937" width="5" style="17" customWidth="1"/>
    <col min="7938" max="7938" width="32" style="17" customWidth="1"/>
    <col min="7939" max="7939" width="15.140625" style="17" customWidth="1"/>
    <col min="7940" max="7940" width="11.5703125" style="17" customWidth="1"/>
    <col min="7941" max="7941" width="11.5703125" style="17"/>
    <col min="7942" max="7942" width="16" style="17" customWidth="1"/>
    <col min="7943" max="8192" width="11.5703125" style="17"/>
    <col min="8193" max="8193" width="5" style="17" customWidth="1"/>
    <col min="8194" max="8194" width="32" style="17" customWidth="1"/>
    <col min="8195" max="8195" width="15.140625" style="17" customWidth="1"/>
    <col min="8196" max="8196" width="11.5703125" style="17" customWidth="1"/>
    <col min="8197" max="8197" width="11.5703125" style="17"/>
    <col min="8198" max="8198" width="16" style="17" customWidth="1"/>
    <col min="8199" max="8448" width="11.5703125" style="17"/>
    <col min="8449" max="8449" width="5" style="17" customWidth="1"/>
    <col min="8450" max="8450" width="32" style="17" customWidth="1"/>
    <col min="8451" max="8451" width="15.140625" style="17" customWidth="1"/>
    <col min="8452" max="8452" width="11.5703125" style="17" customWidth="1"/>
    <col min="8453" max="8453" width="11.5703125" style="17"/>
    <col min="8454" max="8454" width="16" style="17" customWidth="1"/>
    <col min="8455" max="8704" width="11.5703125" style="17"/>
    <col min="8705" max="8705" width="5" style="17" customWidth="1"/>
    <col min="8706" max="8706" width="32" style="17" customWidth="1"/>
    <col min="8707" max="8707" width="15.140625" style="17" customWidth="1"/>
    <col min="8708" max="8708" width="11.5703125" style="17" customWidth="1"/>
    <col min="8709" max="8709" width="11.5703125" style="17"/>
    <col min="8710" max="8710" width="16" style="17" customWidth="1"/>
    <col min="8711" max="8960" width="11.5703125" style="17"/>
    <col min="8961" max="8961" width="5" style="17" customWidth="1"/>
    <col min="8962" max="8962" width="32" style="17" customWidth="1"/>
    <col min="8963" max="8963" width="15.140625" style="17" customWidth="1"/>
    <col min="8964" max="8964" width="11.5703125" style="17" customWidth="1"/>
    <col min="8965" max="8965" width="11.5703125" style="17"/>
    <col min="8966" max="8966" width="16" style="17" customWidth="1"/>
    <col min="8967" max="9216" width="11.5703125" style="17"/>
    <col min="9217" max="9217" width="5" style="17" customWidth="1"/>
    <col min="9218" max="9218" width="32" style="17" customWidth="1"/>
    <col min="9219" max="9219" width="15.140625" style="17" customWidth="1"/>
    <col min="9220" max="9220" width="11.5703125" style="17" customWidth="1"/>
    <col min="9221" max="9221" width="11.5703125" style="17"/>
    <col min="9222" max="9222" width="16" style="17" customWidth="1"/>
    <col min="9223" max="9472" width="11.5703125" style="17"/>
    <col min="9473" max="9473" width="5" style="17" customWidth="1"/>
    <col min="9474" max="9474" width="32" style="17" customWidth="1"/>
    <col min="9475" max="9475" width="15.140625" style="17" customWidth="1"/>
    <col min="9476" max="9476" width="11.5703125" style="17" customWidth="1"/>
    <col min="9477" max="9477" width="11.5703125" style="17"/>
    <col min="9478" max="9478" width="16" style="17" customWidth="1"/>
    <col min="9479" max="9728" width="11.5703125" style="17"/>
    <col min="9729" max="9729" width="5" style="17" customWidth="1"/>
    <col min="9730" max="9730" width="32" style="17" customWidth="1"/>
    <col min="9731" max="9731" width="15.140625" style="17" customWidth="1"/>
    <col min="9732" max="9732" width="11.5703125" style="17" customWidth="1"/>
    <col min="9733" max="9733" width="11.5703125" style="17"/>
    <col min="9734" max="9734" width="16" style="17" customWidth="1"/>
    <col min="9735" max="9984" width="11.5703125" style="17"/>
    <col min="9985" max="9985" width="5" style="17" customWidth="1"/>
    <col min="9986" max="9986" width="32" style="17" customWidth="1"/>
    <col min="9987" max="9987" width="15.140625" style="17" customWidth="1"/>
    <col min="9988" max="9988" width="11.5703125" style="17" customWidth="1"/>
    <col min="9989" max="9989" width="11.5703125" style="17"/>
    <col min="9990" max="9990" width="16" style="17" customWidth="1"/>
    <col min="9991" max="10240" width="11.5703125" style="17"/>
    <col min="10241" max="10241" width="5" style="17" customWidth="1"/>
    <col min="10242" max="10242" width="32" style="17" customWidth="1"/>
    <col min="10243" max="10243" width="15.140625" style="17" customWidth="1"/>
    <col min="10244" max="10244" width="11.5703125" style="17" customWidth="1"/>
    <col min="10245" max="10245" width="11.5703125" style="17"/>
    <col min="10246" max="10246" width="16" style="17" customWidth="1"/>
    <col min="10247" max="10496" width="11.5703125" style="17"/>
    <col min="10497" max="10497" width="5" style="17" customWidth="1"/>
    <col min="10498" max="10498" width="32" style="17" customWidth="1"/>
    <col min="10499" max="10499" width="15.140625" style="17" customWidth="1"/>
    <col min="10500" max="10500" width="11.5703125" style="17" customWidth="1"/>
    <col min="10501" max="10501" width="11.5703125" style="17"/>
    <col min="10502" max="10502" width="16" style="17" customWidth="1"/>
    <col min="10503" max="10752" width="11.5703125" style="17"/>
    <col min="10753" max="10753" width="5" style="17" customWidth="1"/>
    <col min="10754" max="10754" width="32" style="17" customWidth="1"/>
    <col min="10755" max="10755" width="15.140625" style="17" customWidth="1"/>
    <col min="10756" max="10756" width="11.5703125" style="17" customWidth="1"/>
    <col min="10757" max="10757" width="11.5703125" style="17"/>
    <col min="10758" max="10758" width="16" style="17" customWidth="1"/>
    <col min="10759" max="11008" width="11.5703125" style="17"/>
    <col min="11009" max="11009" width="5" style="17" customWidth="1"/>
    <col min="11010" max="11010" width="32" style="17" customWidth="1"/>
    <col min="11011" max="11011" width="15.140625" style="17" customWidth="1"/>
    <col min="11012" max="11012" width="11.5703125" style="17" customWidth="1"/>
    <col min="11013" max="11013" width="11.5703125" style="17"/>
    <col min="11014" max="11014" width="16" style="17" customWidth="1"/>
    <col min="11015" max="11264" width="11.5703125" style="17"/>
    <col min="11265" max="11265" width="5" style="17" customWidth="1"/>
    <col min="11266" max="11266" width="32" style="17" customWidth="1"/>
    <col min="11267" max="11267" width="15.140625" style="17" customWidth="1"/>
    <col min="11268" max="11268" width="11.5703125" style="17" customWidth="1"/>
    <col min="11269" max="11269" width="11.5703125" style="17"/>
    <col min="11270" max="11270" width="16" style="17" customWidth="1"/>
    <col min="11271" max="11520" width="11.5703125" style="17"/>
    <col min="11521" max="11521" width="5" style="17" customWidth="1"/>
    <col min="11522" max="11522" width="32" style="17" customWidth="1"/>
    <col min="11523" max="11523" width="15.140625" style="17" customWidth="1"/>
    <col min="11524" max="11524" width="11.5703125" style="17" customWidth="1"/>
    <col min="11525" max="11525" width="11.5703125" style="17"/>
    <col min="11526" max="11526" width="16" style="17" customWidth="1"/>
    <col min="11527" max="11776" width="11.5703125" style="17"/>
    <col min="11777" max="11777" width="5" style="17" customWidth="1"/>
    <col min="11778" max="11778" width="32" style="17" customWidth="1"/>
    <col min="11779" max="11779" width="15.140625" style="17" customWidth="1"/>
    <col min="11780" max="11780" width="11.5703125" style="17" customWidth="1"/>
    <col min="11781" max="11781" width="11.5703125" style="17"/>
    <col min="11782" max="11782" width="16" style="17" customWidth="1"/>
    <col min="11783" max="12032" width="11.5703125" style="17"/>
    <col min="12033" max="12033" width="5" style="17" customWidth="1"/>
    <col min="12034" max="12034" width="32" style="17" customWidth="1"/>
    <col min="12035" max="12035" width="15.140625" style="17" customWidth="1"/>
    <col min="12036" max="12036" width="11.5703125" style="17" customWidth="1"/>
    <col min="12037" max="12037" width="11.5703125" style="17"/>
    <col min="12038" max="12038" width="16" style="17" customWidth="1"/>
    <col min="12039" max="12288" width="11.5703125" style="17"/>
    <col min="12289" max="12289" width="5" style="17" customWidth="1"/>
    <col min="12290" max="12290" width="32" style="17" customWidth="1"/>
    <col min="12291" max="12291" width="15.140625" style="17" customWidth="1"/>
    <col min="12292" max="12292" width="11.5703125" style="17" customWidth="1"/>
    <col min="12293" max="12293" width="11.5703125" style="17"/>
    <col min="12294" max="12294" width="16" style="17" customWidth="1"/>
    <col min="12295" max="12544" width="11.5703125" style="17"/>
    <col min="12545" max="12545" width="5" style="17" customWidth="1"/>
    <col min="12546" max="12546" width="32" style="17" customWidth="1"/>
    <col min="12547" max="12547" width="15.140625" style="17" customWidth="1"/>
    <col min="12548" max="12548" width="11.5703125" style="17" customWidth="1"/>
    <col min="12549" max="12549" width="11.5703125" style="17"/>
    <col min="12550" max="12550" width="16" style="17" customWidth="1"/>
    <col min="12551" max="12800" width="11.5703125" style="17"/>
    <col min="12801" max="12801" width="5" style="17" customWidth="1"/>
    <col min="12802" max="12802" width="32" style="17" customWidth="1"/>
    <col min="12803" max="12803" width="15.140625" style="17" customWidth="1"/>
    <col min="12804" max="12804" width="11.5703125" style="17" customWidth="1"/>
    <col min="12805" max="12805" width="11.5703125" style="17"/>
    <col min="12806" max="12806" width="16" style="17" customWidth="1"/>
    <col min="12807" max="13056" width="11.5703125" style="17"/>
    <col min="13057" max="13057" width="5" style="17" customWidth="1"/>
    <col min="13058" max="13058" width="32" style="17" customWidth="1"/>
    <col min="13059" max="13059" width="15.140625" style="17" customWidth="1"/>
    <col min="13060" max="13060" width="11.5703125" style="17" customWidth="1"/>
    <col min="13061" max="13061" width="11.5703125" style="17"/>
    <col min="13062" max="13062" width="16" style="17" customWidth="1"/>
    <col min="13063" max="13312" width="11.5703125" style="17"/>
    <col min="13313" max="13313" width="5" style="17" customWidth="1"/>
    <col min="13314" max="13314" width="32" style="17" customWidth="1"/>
    <col min="13315" max="13315" width="15.140625" style="17" customWidth="1"/>
    <col min="13316" max="13316" width="11.5703125" style="17" customWidth="1"/>
    <col min="13317" max="13317" width="11.5703125" style="17"/>
    <col min="13318" max="13318" width="16" style="17" customWidth="1"/>
    <col min="13319" max="13568" width="11.5703125" style="17"/>
    <col min="13569" max="13569" width="5" style="17" customWidth="1"/>
    <col min="13570" max="13570" width="32" style="17" customWidth="1"/>
    <col min="13571" max="13571" width="15.140625" style="17" customWidth="1"/>
    <col min="13572" max="13572" width="11.5703125" style="17" customWidth="1"/>
    <col min="13573" max="13573" width="11.5703125" style="17"/>
    <col min="13574" max="13574" width="16" style="17" customWidth="1"/>
    <col min="13575" max="13824" width="11.5703125" style="17"/>
    <col min="13825" max="13825" width="5" style="17" customWidth="1"/>
    <col min="13826" max="13826" width="32" style="17" customWidth="1"/>
    <col min="13827" max="13827" width="15.140625" style="17" customWidth="1"/>
    <col min="13828" max="13828" width="11.5703125" style="17" customWidth="1"/>
    <col min="13829" max="13829" width="11.5703125" style="17"/>
    <col min="13830" max="13830" width="16" style="17" customWidth="1"/>
    <col min="13831" max="14080" width="11.5703125" style="17"/>
    <col min="14081" max="14081" width="5" style="17" customWidth="1"/>
    <col min="14082" max="14082" width="32" style="17" customWidth="1"/>
    <col min="14083" max="14083" width="15.140625" style="17" customWidth="1"/>
    <col min="14084" max="14084" width="11.5703125" style="17" customWidth="1"/>
    <col min="14085" max="14085" width="11.5703125" style="17"/>
    <col min="14086" max="14086" width="16" style="17" customWidth="1"/>
    <col min="14087" max="14336" width="11.5703125" style="17"/>
    <col min="14337" max="14337" width="5" style="17" customWidth="1"/>
    <col min="14338" max="14338" width="32" style="17" customWidth="1"/>
    <col min="14339" max="14339" width="15.140625" style="17" customWidth="1"/>
    <col min="14340" max="14340" width="11.5703125" style="17" customWidth="1"/>
    <col min="14341" max="14341" width="11.5703125" style="17"/>
    <col min="14342" max="14342" width="16" style="17" customWidth="1"/>
    <col min="14343" max="14592" width="11.5703125" style="17"/>
    <col min="14593" max="14593" width="5" style="17" customWidth="1"/>
    <col min="14594" max="14594" width="32" style="17" customWidth="1"/>
    <col min="14595" max="14595" width="15.140625" style="17" customWidth="1"/>
    <col min="14596" max="14596" width="11.5703125" style="17" customWidth="1"/>
    <col min="14597" max="14597" width="11.5703125" style="17"/>
    <col min="14598" max="14598" width="16" style="17" customWidth="1"/>
    <col min="14599" max="14848" width="11.5703125" style="17"/>
    <col min="14849" max="14849" width="5" style="17" customWidth="1"/>
    <col min="14850" max="14850" width="32" style="17" customWidth="1"/>
    <col min="14851" max="14851" width="15.140625" style="17" customWidth="1"/>
    <col min="14852" max="14852" width="11.5703125" style="17" customWidth="1"/>
    <col min="14853" max="14853" width="11.5703125" style="17"/>
    <col min="14854" max="14854" width="16" style="17" customWidth="1"/>
    <col min="14855" max="15104" width="11.5703125" style="17"/>
    <col min="15105" max="15105" width="5" style="17" customWidth="1"/>
    <col min="15106" max="15106" width="32" style="17" customWidth="1"/>
    <col min="15107" max="15107" width="15.140625" style="17" customWidth="1"/>
    <col min="15108" max="15108" width="11.5703125" style="17" customWidth="1"/>
    <col min="15109" max="15109" width="11.5703125" style="17"/>
    <col min="15110" max="15110" width="16" style="17" customWidth="1"/>
    <col min="15111" max="15360" width="11.5703125" style="17"/>
    <col min="15361" max="15361" width="5" style="17" customWidth="1"/>
    <col min="15362" max="15362" width="32" style="17" customWidth="1"/>
    <col min="15363" max="15363" width="15.140625" style="17" customWidth="1"/>
    <col min="15364" max="15364" width="11.5703125" style="17" customWidth="1"/>
    <col min="15365" max="15365" width="11.5703125" style="17"/>
    <col min="15366" max="15366" width="16" style="17" customWidth="1"/>
    <col min="15367" max="15616" width="11.5703125" style="17"/>
    <col min="15617" max="15617" width="5" style="17" customWidth="1"/>
    <col min="15618" max="15618" width="32" style="17" customWidth="1"/>
    <col min="15619" max="15619" width="15.140625" style="17" customWidth="1"/>
    <col min="15620" max="15620" width="11.5703125" style="17" customWidth="1"/>
    <col min="15621" max="15621" width="11.5703125" style="17"/>
    <col min="15622" max="15622" width="16" style="17" customWidth="1"/>
    <col min="15623" max="15872" width="11.5703125" style="17"/>
    <col min="15873" max="15873" width="5" style="17" customWidth="1"/>
    <col min="15874" max="15874" width="32" style="17" customWidth="1"/>
    <col min="15875" max="15875" width="15.140625" style="17" customWidth="1"/>
    <col min="15876" max="15876" width="11.5703125" style="17" customWidth="1"/>
    <col min="15877" max="15877" width="11.5703125" style="17"/>
    <col min="15878" max="15878" width="16" style="17" customWidth="1"/>
    <col min="15879" max="16128" width="11.5703125" style="17"/>
    <col min="16129" max="16129" width="5" style="17" customWidth="1"/>
    <col min="16130" max="16130" width="32" style="17" customWidth="1"/>
    <col min="16131" max="16131" width="15.140625" style="17" customWidth="1"/>
    <col min="16132" max="16132" width="11.5703125" style="17" customWidth="1"/>
    <col min="16133" max="16133" width="11.5703125" style="17"/>
    <col min="16134" max="16134" width="16" style="17" customWidth="1"/>
    <col min="16135" max="16384" width="11.5703125" style="17"/>
  </cols>
  <sheetData>
    <row r="1" spans="1:6" ht="14.25" x14ac:dyDescent="0.2">
      <c r="A1" s="99" t="s">
        <v>215</v>
      </c>
      <c r="B1" s="99"/>
      <c r="C1" s="99"/>
      <c r="D1" s="99"/>
      <c r="E1" s="99"/>
      <c r="F1" s="99"/>
    </row>
    <row r="2" spans="1:6" ht="13.5" customHeight="1" x14ac:dyDescent="0.2"/>
    <row r="3" spans="1:6" ht="51.75" customHeight="1" x14ac:dyDescent="0.2">
      <c r="A3" s="67" t="s">
        <v>158</v>
      </c>
      <c r="B3" s="67" t="s">
        <v>216</v>
      </c>
      <c r="C3" s="67" t="s">
        <v>217</v>
      </c>
      <c r="D3" s="67" t="s">
        <v>218</v>
      </c>
      <c r="E3" s="67" t="s">
        <v>219</v>
      </c>
      <c r="F3" s="67" t="s">
        <v>220</v>
      </c>
    </row>
    <row r="4" spans="1:6" x14ac:dyDescent="0.2">
      <c r="A4" s="8">
        <v>1</v>
      </c>
      <c r="B4" s="8">
        <v>2</v>
      </c>
      <c r="C4" s="8">
        <v>3</v>
      </c>
      <c r="D4" s="8">
        <v>4</v>
      </c>
      <c r="E4" s="8">
        <v>5</v>
      </c>
      <c r="F4" s="8">
        <v>6</v>
      </c>
    </row>
    <row r="5" spans="1:6" x14ac:dyDescent="0.2">
      <c r="A5" s="6"/>
      <c r="B5" s="6"/>
      <c r="C5" s="6"/>
      <c r="D5" s="6"/>
      <c r="E5" s="6"/>
      <c r="F5" s="68"/>
    </row>
    <row r="6" spans="1:6" x14ac:dyDescent="0.2">
      <c r="A6" s="6"/>
      <c r="B6" s="6"/>
      <c r="C6" s="6"/>
      <c r="D6" s="6"/>
      <c r="E6" s="6"/>
      <c r="F6" s="68"/>
    </row>
    <row r="7" spans="1:6" x14ac:dyDescent="0.2">
      <c r="A7" s="139" t="s">
        <v>172</v>
      </c>
      <c r="B7" s="141"/>
      <c r="C7" s="8" t="s">
        <v>40</v>
      </c>
      <c r="D7" s="8" t="s">
        <v>40</v>
      </c>
      <c r="E7" s="8" t="s">
        <v>40</v>
      </c>
      <c r="F7" s="69">
        <v>0</v>
      </c>
    </row>
    <row r="9" spans="1:6" ht="14.25" x14ac:dyDescent="0.2">
      <c r="A9" s="99" t="s">
        <v>221</v>
      </c>
      <c r="B9" s="99"/>
      <c r="C9" s="99"/>
      <c r="D9" s="99"/>
      <c r="E9" s="99"/>
      <c r="F9" s="99"/>
    </row>
    <row r="10" spans="1:6" ht="12" customHeight="1" x14ac:dyDescent="0.2"/>
    <row r="11" spans="1:6" ht="51" x14ac:dyDescent="0.2">
      <c r="A11" s="67" t="s">
        <v>158</v>
      </c>
      <c r="B11" s="43" t="s">
        <v>216</v>
      </c>
      <c r="C11" s="67" t="s">
        <v>222</v>
      </c>
      <c r="D11" s="67" t="s">
        <v>223</v>
      </c>
      <c r="E11" s="67" t="s">
        <v>224</v>
      </c>
      <c r="F11" s="67" t="s">
        <v>225</v>
      </c>
    </row>
    <row r="12" spans="1:6" x14ac:dyDescent="0.2">
      <c r="A12" s="15">
        <v>1</v>
      </c>
      <c r="B12" s="15">
        <v>2</v>
      </c>
      <c r="C12" s="15">
        <v>3</v>
      </c>
      <c r="D12" s="15">
        <v>4</v>
      </c>
      <c r="E12" s="15">
        <v>5</v>
      </c>
      <c r="F12" s="15">
        <v>6</v>
      </c>
    </row>
    <row r="13" spans="1:6" x14ac:dyDescent="0.2">
      <c r="A13" s="15"/>
      <c r="B13" s="15"/>
      <c r="C13" s="15"/>
      <c r="D13" s="15"/>
      <c r="E13" s="15"/>
      <c r="F13" s="64"/>
    </row>
    <row r="14" spans="1:6" x14ac:dyDescent="0.2">
      <c r="A14" s="15"/>
      <c r="B14" s="15"/>
      <c r="C14" s="15"/>
      <c r="D14" s="15"/>
      <c r="E14" s="15"/>
      <c r="F14" s="64"/>
    </row>
    <row r="15" spans="1:6" x14ac:dyDescent="0.2">
      <c r="A15" s="154" t="s">
        <v>172</v>
      </c>
      <c r="B15" s="155"/>
      <c r="C15" s="15" t="s">
        <v>40</v>
      </c>
      <c r="D15" s="15" t="s">
        <v>40</v>
      </c>
      <c r="E15" s="15" t="s">
        <v>40</v>
      </c>
      <c r="F15" s="64">
        <v>0</v>
      </c>
    </row>
    <row r="16" spans="1:6" ht="12" customHeight="1" x14ac:dyDescent="0.2"/>
    <row r="17" spans="1:6" ht="46.5" customHeight="1" x14ac:dyDescent="0.2">
      <c r="A17" s="101" t="s">
        <v>226</v>
      </c>
      <c r="B17" s="101"/>
      <c r="C17" s="101"/>
      <c r="D17" s="101"/>
      <c r="E17" s="101"/>
      <c r="F17" s="101"/>
    </row>
    <row r="18" spans="1:6" ht="12" customHeight="1" x14ac:dyDescent="0.2"/>
    <row r="19" spans="1:6" ht="63.75" customHeight="1" x14ac:dyDescent="0.2">
      <c r="A19" s="67" t="s">
        <v>158</v>
      </c>
      <c r="B19" s="151" t="s">
        <v>227</v>
      </c>
      <c r="C19" s="152"/>
      <c r="D19" s="153"/>
      <c r="E19" s="67" t="s">
        <v>228</v>
      </c>
      <c r="F19" s="67" t="s">
        <v>229</v>
      </c>
    </row>
    <row r="20" spans="1:6" x14ac:dyDescent="0.2">
      <c r="A20" s="70">
        <v>1</v>
      </c>
      <c r="B20" s="89">
        <v>2</v>
      </c>
      <c r="C20" s="90"/>
      <c r="D20" s="91"/>
      <c r="E20" s="8">
        <v>3</v>
      </c>
      <c r="F20" s="8">
        <v>4</v>
      </c>
    </row>
    <row r="21" spans="1:6" x14ac:dyDescent="0.2">
      <c r="A21" s="70">
        <v>1</v>
      </c>
      <c r="B21" s="136" t="s">
        <v>230</v>
      </c>
      <c r="C21" s="137"/>
      <c r="D21" s="138"/>
      <c r="E21" s="8" t="s">
        <v>40</v>
      </c>
      <c r="F21" s="69"/>
    </row>
    <row r="22" spans="1:6" ht="15" customHeight="1" x14ac:dyDescent="0.2">
      <c r="A22" s="143" t="s">
        <v>133</v>
      </c>
      <c r="B22" s="145" t="s">
        <v>32</v>
      </c>
      <c r="C22" s="146"/>
      <c r="D22" s="147"/>
      <c r="E22" s="9"/>
      <c r="F22" s="71"/>
    </row>
    <row r="23" spans="1:6" x14ac:dyDescent="0.2">
      <c r="A23" s="144"/>
      <c r="B23" s="148" t="s">
        <v>231</v>
      </c>
      <c r="C23" s="149"/>
      <c r="D23" s="150"/>
      <c r="E23" s="72">
        <f>Лист4!L27</f>
        <v>3236000</v>
      </c>
      <c r="F23" s="72">
        <f>22/30.2*F34</f>
        <v>711721.85430463578</v>
      </c>
    </row>
    <row r="24" spans="1:6" x14ac:dyDescent="0.2">
      <c r="A24" s="70" t="s">
        <v>134</v>
      </c>
      <c r="B24" s="136" t="s">
        <v>232</v>
      </c>
      <c r="C24" s="137"/>
      <c r="D24" s="138"/>
      <c r="E24" s="54"/>
      <c r="F24" s="54"/>
    </row>
    <row r="25" spans="1:6" ht="30.75" customHeight="1" x14ac:dyDescent="0.2">
      <c r="A25" s="70" t="s">
        <v>135</v>
      </c>
      <c r="B25" s="136" t="s">
        <v>233</v>
      </c>
      <c r="C25" s="137"/>
      <c r="D25" s="138"/>
      <c r="E25" s="54"/>
      <c r="F25" s="54"/>
    </row>
    <row r="26" spans="1:6" ht="30" customHeight="1" x14ac:dyDescent="0.2">
      <c r="A26" s="70">
        <v>2</v>
      </c>
      <c r="B26" s="136" t="s">
        <v>234</v>
      </c>
      <c r="C26" s="137"/>
      <c r="D26" s="138"/>
      <c r="E26" s="54" t="s">
        <v>40</v>
      </c>
      <c r="F26" s="54"/>
    </row>
    <row r="27" spans="1:6" x14ac:dyDescent="0.2">
      <c r="A27" s="73"/>
      <c r="B27" s="145" t="s">
        <v>32</v>
      </c>
      <c r="C27" s="146"/>
      <c r="D27" s="147"/>
      <c r="E27" s="74"/>
      <c r="F27" s="74"/>
    </row>
    <row r="28" spans="1:6" ht="30" customHeight="1" x14ac:dyDescent="0.2">
      <c r="A28" s="75" t="s">
        <v>235</v>
      </c>
      <c r="B28" s="148" t="s">
        <v>236</v>
      </c>
      <c r="C28" s="149"/>
      <c r="D28" s="150"/>
      <c r="E28" s="72">
        <f>E23</f>
        <v>3236000</v>
      </c>
      <c r="F28" s="72">
        <f>2.9/30.2*F34</f>
        <v>93817.880794701996</v>
      </c>
    </row>
    <row r="29" spans="1:6" ht="30" customHeight="1" x14ac:dyDescent="0.2">
      <c r="A29" s="70" t="s">
        <v>237</v>
      </c>
      <c r="B29" s="136" t="s">
        <v>238</v>
      </c>
      <c r="C29" s="137"/>
      <c r="D29" s="138"/>
      <c r="E29" s="54"/>
      <c r="F29" s="54"/>
    </row>
    <row r="30" spans="1:6" ht="28.5" customHeight="1" x14ac:dyDescent="0.2">
      <c r="A30" s="70" t="s">
        <v>239</v>
      </c>
      <c r="B30" s="136" t="s">
        <v>240</v>
      </c>
      <c r="C30" s="137"/>
      <c r="D30" s="138"/>
      <c r="E30" s="54">
        <f>E23</f>
        <v>3236000</v>
      </c>
      <c r="F30" s="54">
        <f>0.2/30.2*F34</f>
        <v>6470.1986754966892</v>
      </c>
    </row>
    <row r="31" spans="1:6" ht="29.25" customHeight="1" x14ac:dyDescent="0.2">
      <c r="A31" s="70" t="s">
        <v>241</v>
      </c>
      <c r="B31" s="136" t="s">
        <v>242</v>
      </c>
      <c r="C31" s="137"/>
      <c r="D31" s="138"/>
      <c r="E31" s="54"/>
      <c r="F31" s="54"/>
    </row>
    <row r="32" spans="1:6" ht="29.25" customHeight="1" x14ac:dyDescent="0.2">
      <c r="A32" s="70" t="s">
        <v>243</v>
      </c>
      <c r="B32" s="136" t="s">
        <v>242</v>
      </c>
      <c r="C32" s="137"/>
      <c r="D32" s="138"/>
      <c r="E32" s="54"/>
      <c r="F32" s="54"/>
    </row>
    <row r="33" spans="1:6" ht="29.25" customHeight="1" x14ac:dyDescent="0.2">
      <c r="A33" s="70">
        <v>3</v>
      </c>
      <c r="B33" s="136" t="s">
        <v>244</v>
      </c>
      <c r="C33" s="137"/>
      <c r="D33" s="138"/>
      <c r="E33" s="54">
        <f>E23</f>
        <v>3236000</v>
      </c>
      <c r="F33" s="54">
        <f>5.1/30.2*F34</f>
        <v>164990.06622516556</v>
      </c>
    </row>
    <row r="34" spans="1:6" ht="16.5" customHeight="1" x14ac:dyDescent="0.2">
      <c r="A34" s="8"/>
      <c r="B34" s="139" t="s">
        <v>172</v>
      </c>
      <c r="C34" s="140"/>
      <c r="D34" s="141"/>
      <c r="E34" s="54" t="s">
        <v>40</v>
      </c>
      <c r="F34" s="54">
        <v>977000</v>
      </c>
    </row>
    <row r="35" spans="1:6" x14ac:dyDescent="0.2">
      <c r="A35" s="76"/>
      <c r="B35" s="76"/>
    </row>
    <row r="36" spans="1:6" ht="45" customHeight="1" x14ac:dyDescent="0.2">
      <c r="A36" s="142" t="s">
        <v>245</v>
      </c>
      <c r="B36" s="142"/>
      <c r="C36" s="142"/>
      <c r="D36" s="142"/>
      <c r="E36" s="142"/>
      <c r="F36" s="142"/>
    </row>
  </sheetData>
  <mergeCells count="23">
    <mergeCell ref="B19:D19"/>
    <mergeCell ref="A1:F1"/>
    <mergeCell ref="A7:B7"/>
    <mergeCell ref="A9:F9"/>
    <mergeCell ref="A15:B15"/>
    <mergeCell ref="A17:F17"/>
    <mergeCell ref="B30:D30"/>
    <mergeCell ref="B20:D20"/>
    <mergeCell ref="B21:D21"/>
    <mergeCell ref="A22:A23"/>
    <mergeCell ref="B22:D22"/>
    <mergeCell ref="B23:D23"/>
    <mergeCell ref="B24:D24"/>
    <mergeCell ref="B25:D25"/>
    <mergeCell ref="B26:D26"/>
    <mergeCell ref="B27:D27"/>
    <mergeCell ref="B28:D28"/>
    <mergeCell ref="B29:D29"/>
    <mergeCell ref="B31:D31"/>
    <mergeCell ref="B32:D32"/>
    <mergeCell ref="B33:D33"/>
    <mergeCell ref="B34:D34"/>
    <mergeCell ref="A36:F36"/>
  </mergeCells>
  <pageMargins left="0.11811023622047245" right="0.51181102362204722" top="0.55118110236220474" bottom="0.55118110236220474" header="0" footer="0"/>
  <pageSetup paperSize="9" scale="9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3"/>
  <sheetViews>
    <sheetView zoomScale="85" zoomScaleNormal="85" workbookViewId="0">
      <selection activeCell="E21" sqref="E21"/>
    </sheetView>
  </sheetViews>
  <sheetFormatPr defaultColWidth="15.85546875" defaultRowHeight="15" x14ac:dyDescent="0.25"/>
  <cols>
    <col min="1" max="1" width="5.7109375" style="3" customWidth="1"/>
    <col min="2" max="2" width="37.42578125" style="3" customWidth="1"/>
    <col min="3" max="3" width="14.85546875" style="3" customWidth="1"/>
    <col min="4" max="4" width="14.5703125" style="3" customWidth="1"/>
    <col min="5" max="5" width="18.28515625" style="3" customWidth="1"/>
    <col min="6" max="256" width="15.85546875" style="3"/>
    <col min="257" max="257" width="5.7109375" style="3" customWidth="1"/>
    <col min="258" max="258" width="37.42578125" style="3" customWidth="1"/>
    <col min="259" max="259" width="14.85546875" style="3" customWidth="1"/>
    <col min="260" max="260" width="14.5703125" style="3" customWidth="1"/>
    <col min="261" max="261" width="18.28515625" style="3" customWidth="1"/>
    <col min="262" max="512" width="15.85546875" style="3"/>
    <col min="513" max="513" width="5.7109375" style="3" customWidth="1"/>
    <col min="514" max="514" width="37.42578125" style="3" customWidth="1"/>
    <col min="515" max="515" width="14.85546875" style="3" customWidth="1"/>
    <col min="516" max="516" width="14.5703125" style="3" customWidth="1"/>
    <col min="517" max="517" width="18.28515625" style="3" customWidth="1"/>
    <col min="518" max="768" width="15.85546875" style="3"/>
    <col min="769" max="769" width="5.7109375" style="3" customWidth="1"/>
    <col min="770" max="770" width="37.42578125" style="3" customWidth="1"/>
    <col min="771" max="771" width="14.85546875" style="3" customWidth="1"/>
    <col min="772" max="772" width="14.5703125" style="3" customWidth="1"/>
    <col min="773" max="773" width="18.28515625" style="3" customWidth="1"/>
    <col min="774" max="1024" width="15.85546875" style="3"/>
    <col min="1025" max="1025" width="5.7109375" style="3" customWidth="1"/>
    <col min="1026" max="1026" width="37.42578125" style="3" customWidth="1"/>
    <col min="1027" max="1027" width="14.85546875" style="3" customWidth="1"/>
    <col min="1028" max="1028" width="14.5703125" style="3" customWidth="1"/>
    <col min="1029" max="1029" width="18.28515625" style="3" customWidth="1"/>
    <col min="1030" max="1280" width="15.85546875" style="3"/>
    <col min="1281" max="1281" width="5.7109375" style="3" customWidth="1"/>
    <col min="1282" max="1282" width="37.42578125" style="3" customWidth="1"/>
    <col min="1283" max="1283" width="14.85546875" style="3" customWidth="1"/>
    <col min="1284" max="1284" width="14.5703125" style="3" customWidth="1"/>
    <col min="1285" max="1285" width="18.28515625" style="3" customWidth="1"/>
    <col min="1286" max="1536" width="15.85546875" style="3"/>
    <col min="1537" max="1537" width="5.7109375" style="3" customWidth="1"/>
    <col min="1538" max="1538" width="37.42578125" style="3" customWidth="1"/>
    <col min="1539" max="1539" width="14.85546875" style="3" customWidth="1"/>
    <col min="1540" max="1540" width="14.5703125" style="3" customWidth="1"/>
    <col min="1541" max="1541" width="18.28515625" style="3" customWidth="1"/>
    <col min="1542" max="1792" width="15.85546875" style="3"/>
    <col min="1793" max="1793" width="5.7109375" style="3" customWidth="1"/>
    <col min="1794" max="1794" width="37.42578125" style="3" customWidth="1"/>
    <col min="1795" max="1795" width="14.85546875" style="3" customWidth="1"/>
    <col min="1796" max="1796" width="14.5703125" style="3" customWidth="1"/>
    <col min="1797" max="1797" width="18.28515625" style="3" customWidth="1"/>
    <col min="1798" max="2048" width="15.85546875" style="3"/>
    <col min="2049" max="2049" width="5.7109375" style="3" customWidth="1"/>
    <col min="2050" max="2050" width="37.42578125" style="3" customWidth="1"/>
    <col min="2051" max="2051" width="14.85546875" style="3" customWidth="1"/>
    <col min="2052" max="2052" width="14.5703125" style="3" customWidth="1"/>
    <col min="2053" max="2053" width="18.28515625" style="3" customWidth="1"/>
    <col min="2054" max="2304" width="15.85546875" style="3"/>
    <col min="2305" max="2305" width="5.7109375" style="3" customWidth="1"/>
    <col min="2306" max="2306" width="37.42578125" style="3" customWidth="1"/>
    <col min="2307" max="2307" width="14.85546875" style="3" customWidth="1"/>
    <col min="2308" max="2308" width="14.5703125" style="3" customWidth="1"/>
    <col min="2309" max="2309" width="18.28515625" style="3" customWidth="1"/>
    <col min="2310" max="2560" width="15.85546875" style="3"/>
    <col min="2561" max="2561" width="5.7109375" style="3" customWidth="1"/>
    <col min="2562" max="2562" width="37.42578125" style="3" customWidth="1"/>
    <col min="2563" max="2563" width="14.85546875" style="3" customWidth="1"/>
    <col min="2564" max="2564" width="14.5703125" style="3" customWidth="1"/>
    <col min="2565" max="2565" width="18.28515625" style="3" customWidth="1"/>
    <col min="2566" max="2816" width="15.85546875" style="3"/>
    <col min="2817" max="2817" width="5.7109375" style="3" customWidth="1"/>
    <col min="2818" max="2818" width="37.42578125" style="3" customWidth="1"/>
    <col min="2819" max="2819" width="14.85546875" style="3" customWidth="1"/>
    <col min="2820" max="2820" width="14.5703125" style="3" customWidth="1"/>
    <col min="2821" max="2821" width="18.28515625" style="3" customWidth="1"/>
    <col min="2822" max="3072" width="15.85546875" style="3"/>
    <col min="3073" max="3073" width="5.7109375" style="3" customWidth="1"/>
    <col min="3074" max="3074" width="37.42578125" style="3" customWidth="1"/>
    <col min="3075" max="3075" width="14.85546875" style="3" customWidth="1"/>
    <col min="3076" max="3076" width="14.5703125" style="3" customWidth="1"/>
    <col min="3077" max="3077" width="18.28515625" style="3" customWidth="1"/>
    <col min="3078" max="3328" width="15.85546875" style="3"/>
    <col min="3329" max="3329" width="5.7109375" style="3" customWidth="1"/>
    <col min="3330" max="3330" width="37.42578125" style="3" customWidth="1"/>
    <col min="3331" max="3331" width="14.85546875" style="3" customWidth="1"/>
    <col min="3332" max="3332" width="14.5703125" style="3" customWidth="1"/>
    <col min="3333" max="3333" width="18.28515625" style="3" customWidth="1"/>
    <col min="3334" max="3584" width="15.85546875" style="3"/>
    <col min="3585" max="3585" width="5.7109375" style="3" customWidth="1"/>
    <col min="3586" max="3586" width="37.42578125" style="3" customWidth="1"/>
    <col min="3587" max="3587" width="14.85546875" style="3" customWidth="1"/>
    <col min="3588" max="3588" width="14.5703125" style="3" customWidth="1"/>
    <col min="3589" max="3589" width="18.28515625" style="3" customWidth="1"/>
    <col min="3590" max="3840" width="15.85546875" style="3"/>
    <col min="3841" max="3841" width="5.7109375" style="3" customWidth="1"/>
    <col min="3842" max="3842" width="37.42578125" style="3" customWidth="1"/>
    <col min="3843" max="3843" width="14.85546875" style="3" customWidth="1"/>
    <col min="3844" max="3844" width="14.5703125" style="3" customWidth="1"/>
    <col min="3845" max="3845" width="18.28515625" style="3" customWidth="1"/>
    <col min="3846" max="4096" width="15.85546875" style="3"/>
    <col min="4097" max="4097" width="5.7109375" style="3" customWidth="1"/>
    <col min="4098" max="4098" width="37.42578125" style="3" customWidth="1"/>
    <col min="4099" max="4099" width="14.85546875" style="3" customWidth="1"/>
    <col min="4100" max="4100" width="14.5703125" style="3" customWidth="1"/>
    <col min="4101" max="4101" width="18.28515625" style="3" customWidth="1"/>
    <col min="4102" max="4352" width="15.85546875" style="3"/>
    <col min="4353" max="4353" width="5.7109375" style="3" customWidth="1"/>
    <col min="4354" max="4354" width="37.42578125" style="3" customWidth="1"/>
    <col min="4355" max="4355" width="14.85546875" style="3" customWidth="1"/>
    <col min="4356" max="4356" width="14.5703125" style="3" customWidth="1"/>
    <col min="4357" max="4357" width="18.28515625" style="3" customWidth="1"/>
    <col min="4358" max="4608" width="15.85546875" style="3"/>
    <col min="4609" max="4609" width="5.7109375" style="3" customWidth="1"/>
    <col min="4610" max="4610" width="37.42578125" style="3" customWidth="1"/>
    <col min="4611" max="4611" width="14.85546875" style="3" customWidth="1"/>
    <col min="4612" max="4612" width="14.5703125" style="3" customWidth="1"/>
    <col min="4613" max="4613" width="18.28515625" style="3" customWidth="1"/>
    <col min="4614" max="4864" width="15.85546875" style="3"/>
    <col min="4865" max="4865" width="5.7109375" style="3" customWidth="1"/>
    <col min="4866" max="4866" width="37.42578125" style="3" customWidth="1"/>
    <col min="4867" max="4867" width="14.85546875" style="3" customWidth="1"/>
    <col min="4868" max="4868" width="14.5703125" style="3" customWidth="1"/>
    <col min="4869" max="4869" width="18.28515625" style="3" customWidth="1"/>
    <col min="4870" max="5120" width="15.85546875" style="3"/>
    <col min="5121" max="5121" width="5.7109375" style="3" customWidth="1"/>
    <col min="5122" max="5122" width="37.42578125" style="3" customWidth="1"/>
    <col min="5123" max="5123" width="14.85546875" style="3" customWidth="1"/>
    <col min="5124" max="5124" width="14.5703125" style="3" customWidth="1"/>
    <col min="5125" max="5125" width="18.28515625" style="3" customWidth="1"/>
    <col min="5126" max="5376" width="15.85546875" style="3"/>
    <col min="5377" max="5377" width="5.7109375" style="3" customWidth="1"/>
    <col min="5378" max="5378" width="37.42578125" style="3" customWidth="1"/>
    <col min="5379" max="5379" width="14.85546875" style="3" customWidth="1"/>
    <col min="5380" max="5380" width="14.5703125" style="3" customWidth="1"/>
    <col min="5381" max="5381" width="18.28515625" style="3" customWidth="1"/>
    <col min="5382" max="5632" width="15.85546875" style="3"/>
    <col min="5633" max="5633" width="5.7109375" style="3" customWidth="1"/>
    <col min="5634" max="5634" width="37.42578125" style="3" customWidth="1"/>
    <col min="5635" max="5635" width="14.85546875" style="3" customWidth="1"/>
    <col min="5636" max="5636" width="14.5703125" style="3" customWidth="1"/>
    <col min="5637" max="5637" width="18.28515625" style="3" customWidth="1"/>
    <col min="5638" max="5888" width="15.85546875" style="3"/>
    <col min="5889" max="5889" width="5.7109375" style="3" customWidth="1"/>
    <col min="5890" max="5890" width="37.42578125" style="3" customWidth="1"/>
    <col min="5891" max="5891" width="14.85546875" style="3" customWidth="1"/>
    <col min="5892" max="5892" width="14.5703125" style="3" customWidth="1"/>
    <col min="5893" max="5893" width="18.28515625" style="3" customWidth="1"/>
    <col min="5894" max="6144" width="15.85546875" style="3"/>
    <col min="6145" max="6145" width="5.7109375" style="3" customWidth="1"/>
    <col min="6146" max="6146" width="37.42578125" style="3" customWidth="1"/>
    <col min="6147" max="6147" width="14.85546875" style="3" customWidth="1"/>
    <col min="6148" max="6148" width="14.5703125" style="3" customWidth="1"/>
    <col min="6149" max="6149" width="18.28515625" style="3" customWidth="1"/>
    <col min="6150" max="6400" width="15.85546875" style="3"/>
    <col min="6401" max="6401" width="5.7109375" style="3" customWidth="1"/>
    <col min="6402" max="6402" width="37.42578125" style="3" customWidth="1"/>
    <col min="6403" max="6403" width="14.85546875" style="3" customWidth="1"/>
    <col min="6404" max="6404" width="14.5703125" style="3" customWidth="1"/>
    <col min="6405" max="6405" width="18.28515625" style="3" customWidth="1"/>
    <col min="6406" max="6656" width="15.85546875" style="3"/>
    <col min="6657" max="6657" width="5.7109375" style="3" customWidth="1"/>
    <col min="6658" max="6658" width="37.42578125" style="3" customWidth="1"/>
    <col min="6659" max="6659" width="14.85546875" style="3" customWidth="1"/>
    <col min="6660" max="6660" width="14.5703125" style="3" customWidth="1"/>
    <col min="6661" max="6661" width="18.28515625" style="3" customWidth="1"/>
    <col min="6662" max="6912" width="15.85546875" style="3"/>
    <col min="6913" max="6913" width="5.7109375" style="3" customWidth="1"/>
    <col min="6914" max="6914" width="37.42578125" style="3" customWidth="1"/>
    <col min="6915" max="6915" width="14.85546875" style="3" customWidth="1"/>
    <col min="6916" max="6916" width="14.5703125" style="3" customWidth="1"/>
    <col min="6917" max="6917" width="18.28515625" style="3" customWidth="1"/>
    <col min="6918" max="7168" width="15.85546875" style="3"/>
    <col min="7169" max="7169" width="5.7109375" style="3" customWidth="1"/>
    <col min="7170" max="7170" width="37.42578125" style="3" customWidth="1"/>
    <col min="7171" max="7171" width="14.85546875" style="3" customWidth="1"/>
    <col min="7172" max="7172" width="14.5703125" style="3" customWidth="1"/>
    <col min="7173" max="7173" width="18.28515625" style="3" customWidth="1"/>
    <col min="7174" max="7424" width="15.85546875" style="3"/>
    <col min="7425" max="7425" width="5.7109375" style="3" customWidth="1"/>
    <col min="7426" max="7426" width="37.42578125" style="3" customWidth="1"/>
    <col min="7427" max="7427" width="14.85546875" style="3" customWidth="1"/>
    <col min="7428" max="7428" width="14.5703125" style="3" customWidth="1"/>
    <col min="7429" max="7429" width="18.28515625" style="3" customWidth="1"/>
    <col min="7430" max="7680" width="15.85546875" style="3"/>
    <col min="7681" max="7681" width="5.7109375" style="3" customWidth="1"/>
    <col min="7682" max="7682" width="37.42578125" style="3" customWidth="1"/>
    <col min="7683" max="7683" width="14.85546875" style="3" customWidth="1"/>
    <col min="7684" max="7684" width="14.5703125" style="3" customWidth="1"/>
    <col min="7685" max="7685" width="18.28515625" style="3" customWidth="1"/>
    <col min="7686" max="7936" width="15.85546875" style="3"/>
    <col min="7937" max="7937" width="5.7109375" style="3" customWidth="1"/>
    <col min="7938" max="7938" width="37.42578125" style="3" customWidth="1"/>
    <col min="7939" max="7939" width="14.85546875" style="3" customWidth="1"/>
    <col min="7940" max="7940" width="14.5703125" style="3" customWidth="1"/>
    <col min="7941" max="7941" width="18.28515625" style="3" customWidth="1"/>
    <col min="7942" max="8192" width="15.85546875" style="3"/>
    <col min="8193" max="8193" width="5.7109375" style="3" customWidth="1"/>
    <col min="8194" max="8194" width="37.42578125" style="3" customWidth="1"/>
    <col min="8195" max="8195" width="14.85546875" style="3" customWidth="1"/>
    <col min="8196" max="8196" width="14.5703125" style="3" customWidth="1"/>
    <col min="8197" max="8197" width="18.28515625" style="3" customWidth="1"/>
    <col min="8198" max="8448" width="15.85546875" style="3"/>
    <col min="8449" max="8449" width="5.7109375" style="3" customWidth="1"/>
    <col min="8450" max="8450" width="37.42578125" style="3" customWidth="1"/>
    <col min="8451" max="8451" width="14.85546875" style="3" customWidth="1"/>
    <col min="8452" max="8452" width="14.5703125" style="3" customWidth="1"/>
    <col min="8453" max="8453" width="18.28515625" style="3" customWidth="1"/>
    <col min="8454" max="8704" width="15.85546875" style="3"/>
    <col min="8705" max="8705" width="5.7109375" style="3" customWidth="1"/>
    <col min="8706" max="8706" width="37.42578125" style="3" customWidth="1"/>
    <col min="8707" max="8707" width="14.85546875" style="3" customWidth="1"/>
    <col min="8708" max="8708" width="14.5703125" style="3" customWidth="1"/>
    <col min="8709" max="8709" width="18.28515625" style="3" customWidth="1"/>
    <col min="8710" max="8960" width="15.85546875" style="3"/>
    <col min="8961" max="8961" width="5.7109375" style="3" customWidth="1"/>
    <col min="8962" max="8962" width="37.42578125" style="3" customWidth="1"/>
    <col min="8963" max="8963" width="14.85546875" style="3" customWidth="1"/>
    <col min="8964" max="8964" width="14.5703125" style="3" customWidth="1"/>
    <col min="8965" max="8965" width="18.28515625" style="3" customWidth="1"/>
    <col min="8966" max="9216" width="15.85546875" style="3"/>
    <col min="9217" max="9217" width="5.7109375" style="3" customWidth="1"/>
    <col min="9218" max="9218" width="37.42578125" style="3" customWidth="1"/>
    <col min="9219" max="9219" width="14.85546875" style="3" customWidth="1"/>
    <col min="9220" max="9220" width="14.5703125" style="3" customWidth="1"/>
    <col min="9221" max="9221" width="18.28515625" style="3" customWidth="1"/>
    <col min="9222" max="9472" width="15.85546875" style="3"/>
    <col min="9473" max="9473" width="5.7109375" style="3" customWidth="1"/>
    <col min="9474" max="9474" width="37.42578125" style="3" customWidth="1"/>
    <col min="9475" max="9475" width="14.85546875" style="3" customWidth="1"/>
    <col min="9476" max="9476" width="14.5703125" style="3" customWidth="1"/>
    <col min="9477" max="9477" width="18.28515625" style="3" customWidth="1"/>
    <col min="9478" max="9728" width="15.85546875" style="3"/>
    <col min="9729" max="9729" width="5.7109375" style="3" customWidth="1"/>
    <col min="9730" max="9730" width="37.42578125" style="3" customWidth="1"/>
    <col min="9731" max="9731" width="14.85546875" style="3" customWidth="1"/>
    <col min="9732" max="9732" width="14.5703125" style="3" customWidth="1"/>
    <col min="9733" max="9733" width="18.28515625" style="3" customWidth="1"/>
    <col min="9734" max="9984" width="15.85546875" style="3"/>
    <col min="9985" max="9985" width="5.7109375" style="3" customWidth="1"/>
    <col min="9986" max="9986" width="37.42578125" style="3" customWidth="1"/>
    <col min="9987" max="9987" width="14.85546875" style="3" customWidth="1"/>
    <col min="9988" max="9988" width="14.5703125" style="3" customWidth="1"/>
    <col min="9989" max="9989" width="18.28515625" style="3" customWidth="1"/>
    <col min="9990" max="10240" width="15.85546875" style="3"/>
    <col min="10241" max="10241" width="5.7109375" style="3" customWidth="1"/>
    <col min="10242" max="10242" width="37.42578125" style="3" customWidth="1"/>
    <col min="10243" max="10243" width="14.85546875" style="3" customWidth="1"/>
    <col min="10244" max="10244" width="14.5703125" style="3" customWidth="1"/>
    <col min="10245" max="10245" width="18.28515625" style="3" customWidth="1"/>
    <col min="10246" max="10496" width="15.85546875" style="3"/>
    <col min="10497" max="10497" width="5.7109375" style="3" customWidth="1"/>
    <col min="10498" max="10498" width="37.42578125" style="3" customWidth="1"/>
    <col min="10499" max="10499" width="14.85546875" style="3" customWidth="1"/>
    <col min="10500" max="10500" width="14.5703125" style="3" customWidth="1"/>
    <col min="10501" max="10501" width="18.28515625" style="3" customWidth="1"/>
    <col min="10502" max="10752" width="15.85546875" style="3"/>
    <col min="10753" max="10753" width="5.7109375" style="3" customWidth="1"/>
    <col min="10754" max="10754" width="37.42578125" style="3" customWidth="1"/>
    <col min="10755" max="10755" width="14.85546875" style="3" customWidth="1"/>
    <col min="10756" max="10756" width="14.5703125" style="3" customWidth="1"/>
    <col min="10757" max="10757" width="18.28515625" style="3" customWidth="1"/>
    <col min="10758" max="11008" width="15.85546875" style="3"/>
    <col min="11009" max="11009" width="5.7109375" style="3" customWidth="1"/>
    <col min="11010" max="11010" width="37.42578125" style="3" customWidth="1"/>
    <col min="11011" max="11011" width="14.85546875" style="3" customWidth="1"/>
    <col min="11012" max="11012" width="14.5703125" style="3" customWidth="1"/>
    <col min="11013" max="11013" width="18.28515625" style="3" customWidth="1"/>
    <col min="11014" max="11264" width="15.85546875" style="3"/>
    <col min="11265" max="11265" width="5.7109375" style="3" customWidth="1"/>
    <col min="11266" max="11266" width="37.42578125" style="3" customWidth="1"/>
    <col min="11267" max="11267" width="14.85546875" style="3" customWidth="1"/>
    <col min="11268" max="11268" width="14.5703125" style="3" customWidth="1"/>
    <col min="11269" max="11269" width="18.28515625" style="3" customWidth="1"/>
    <col min="11270" max="11520" width="15.85546875" style="3"/>
    <col min="11521" max="11521" width="5.7109375" style="3" customWidth="1"/>
    <col min="11522" max="11522" width="37.42578125" style="3" customWidth="1"/>
    <col min="11523" max="11523" width="14.85546875" style="3" customWidth="1"/>
    <col min="11524" max="11524" width="14.5703125" style="3" customWidth="1"/>
    <col min="11525" max="11525" width="18.28515625" style="3" customWidth="1"/>
    <col min="11526" max="11776" width="15.85546875" style="3"/>
    <col min="11777" max="11777" width="5.7109375" style="3" customWidth="1"/>
    <col min="11778" max="11778" width="37.42578125" style="3" customWidth="1"/>
    <col min="11779" max="11779" width="14.85546875" style="3" customWidth="1"/>
    <col min="11780" max="11780" width="14.5703125" style="3" customWidth="1"/>
    <col min="11781" max="11781" width="18.28515625" style="3" customWidth="1"/>
    <col min="11782" max="12032" width="15.85546875" style="3"/>
    <col min="12033" max="12033" width="5.7109375" style="3" customWidth="1"/>
    <col min="12034" max="12034" width="37.42578125" style="3" customWidth="1"/>
    <col min="12035" max="12035" width="14.85546875" style="3" customWidth="1"/>
    <col min="12036" max="12036" width="14.5703125" style="3" customWidth="1"/>
    <col min="12037" max="12037" width="18.28515625" style="3" customWidth="1"/>
    <col min="12038" max="12288" width="15.85546875" style="3"/>
    <col min="12289" max="12289" width="5.7109375" style="3" customWidth="1"/>
    <col min="12290" max="12290" width="37.42578125" style="3" customWidth="1"/>
    <col min="12291" max="12291" width="14.85546875" style="3" customWidth="1"/>
    <col min="12292" max="12292" width="14.5703125" style="3" customWidth="1"/>
    <col min="12293" max="12293" width="18.28515625" style="3" customWidth="1"/>
    <col min="12294" max="12544" width="15.85546875" style="3"/>
    <col min="12545" max="12545" width="5.7109375" style="3" customWidth="1"/>
    <col min="12546" max="12546" width="37.42578125" style="3" customWidth="1"/>
    <col min="12547" max="12547" width="14.85546875" style="3" customWidth="1"/>
    <col min="12548" max="12548" width="14.5703125" style="3" customWidth="1"/>
    <col min="12549" max="12549" width="18.28515625" style="3" customWidth="1"/>
    <col min="12550" max="12800" width="15.85546875" style="3"/>
    <col min="12801" max="12801" width="5.7109375" style="3" customWidth="1"/>
    <col min="12802" max="12802" width="37.42578125" style="3" customWidth="1"/>
    <col min="12803" max="12803" width="14.85546875" style="3" customWidth="1"/>
    <col min="12804" max="12804" width="14.5703125" style="3" customWidth="1"/>
    <col min="12805" max="12805" width="18.28515625" style="3" customWidth="1"/>
    <col min="12806" max="13056" width="15.85546875" style="3"/>
    <col min="13057" max="13057" width="5.7109375" style="3" customWidth="1"/>
    <col min="13058" max="13058" width="37.42578125" style="3" customWidth="1"/>
    <col min="13059" max="13059" width="14.85546875" style="3" customWidth="1"/>
    <col min="13060" max="13060" width="14.5703125" style="3" customWidth="1"/>
    <col min="13061" max="13061" width="18.28515625" style="3" customWidth="1"/>
    <col min="13062" max="13312" width="15.85546875" style="3"/>
    <col min="13313" max="13313" width="5.7109375" style="3" customWidth="1"/>
    <col min="13314" max="13314" width="37.42578125" style="3" customWidth="1"/>
    <col min="13315" max="13315" width="14.85546875" style="3" customWidth="1"/>
    <col min="13316" max="13316" width="14.5703125" style="3" customWidth="1"/>
    <col min="13317" max="13317" width="18.28515625" style="3" customWidth="1"/>
    <col min="13318" max="13568" width="15.85546875" style="3"/>
    <col min="13569" max="13569" width="5.7109375" style="3" customWidth="1"/>
    <col min="13570" max="13570" width="37.42578125" style="3" customWidth="1"/>
    <col min="13571" max="13571" width="14.85546875" style="3" customWidth="1"/>
    <col min="13572" max="13572" width="14.5703125" style="3" customWidth="1"/>
    <col min="13573" max="13573" width="18.28515625" style="3" customWidth="1"/>
    <col min="13574" max="13824" width="15.85546875" style="3"/>
    <col min="13825" max="13825" width="5.7109375" style="3" customWidth="1"/>
    <col min="13826" max="13826" width="37.42578125" style="3" customWidth="1"/>
    <col min="13827" max="13827" width="14.85546875" style="3" customWidth="1"/>
    <col min="13828" max="13828" width="14.5703125" style="3" customWidth="1"/>
    <col min="13829" max="13829" width="18.28515625" style="3" customWidth="1"/>
    <col min="13830" max="14080" width="15.85546875" style="3"/>
    <col min="14081" max="14081" width="5.7109375" style="3" customWidth="1"/>
    <col min="14082" max="14082" width="37.42578125" style="3" customWidth="1"/>
    <col min="14083" max="14083" width="14.85546875" style="3" customWidth="1"/>
    <col min="14084" max="14084" width="14.5703125" style="3" customWidth="1"/>
    <col min="14085" max="14085" width="18.28515625" style="3" customWidth="1"/>
    <col min="14086" max="14336" width="15.85546875" style="3"/>
    <col min="14337" max="14337" width="5.7109375" style="3" customWidth="1"/>
    <col min="14338" max="14338" width="37.42578125" style="3" customWidth="1"/>
    <col min="14339" max="14339" width="14.85546875" style="3" customWidth="1"/>
    <col min="14340" max="14340" width="14.5703125" style="3" customWidth="1"/>
    <col min="14341" max="14341" width="18.28515625" style="3" customWidth="1"/>
    <col min="14342" max="14592" width="15.85546875" style="3"/>
    <col min="14593" max="14593" width="5.7109375" style="3" customWidth="1"/>
    <col min="14594" max="14594" width="37.42578125" style="3" customWidth="1"/>
    <col min="14595" max="14595" width="14.85546875" style="3" customWidth="1"/>
    <col min="14596" max="14596" width="14.5703125" style="3" customWidth="1"/>
    <col min="14597" max="14597" width="18.28515625" style="3" customWidth="1"/>
    <col min="14598" max="14848" width="15.85546875" style="3"/>
    <col min="14849" max="14849" width="5.7109375" style="3" customWidth="1"/>
    <col min="14850" max="14850" width="37.42578125" style="3" customWidth="1"/>
    <col min="14851" max="14851" width="14.85546875" style="3" customWidth="1"/>
    <col min="14852" max="14852" width="14.5703125" style="3" customWidth="1"/>
    <col min="14853" max="14853" width="18.28515625" style="3" customWidth="1"/>
    <col min="14854" max="15104" width="15.85546875" style="3"/>
    <col min="15105" max="15105" width="5.7109375" style="3" customWidth="1"/>
    <col min="15106" max="15106" width="37.42578125" style="3" customWidth="1"/>
    <col min="15107" max="15107" width="14.85546875" style="3" customWidth="1"/>
    <col min="15108" max="15108" width="14.5703125" style="3" customWidth="1"/>
    <col min="15109" max="15109" width="18.28515625" style="3" customWidth="1"/>
    <col min="15110" max="15360" width="15.85546875" style="3"/>
    <col min="15361" max="15361" width="5.7109375" style="3" customWidth="1"/>
    <col min="15362" max="15362" width="37.42578125" style="3" customWidth="1"/>
    <col min="15363" max="15363" width="14.85546875" style="3" customWidth="1"/>
    <col min="15364" max="15364" width="14.5703125" style="3" customWidth="1"/>
    <col min="15365" max="15365" width="18.28515625" style="3" customWidth="1"/>
    <col min="15366" max="15616" width="15.85546875" style="3"/>
    <col min="15617" max="15617" width="5.7109375" style="3" customWidth="1"/>
    <col min="15618" max="15618" width="37.42578125" style="3" customWidth="1"/>
    <col min="15619" max="15619" width="14.85546875" style="3" customWidth="1"/>
    <col min="15620" max="15620" width="14.5703125" style="3" customWidth="1"/>
    <col min="15621" max="15621" width="18.28515625" style="3" customWidth="1"/>
    <col min="15622" max="15872" width="15.85546875" style="3"/>
    <col min="15873" max="15873" width="5.7109375" style="3" customWidth="1"/>
    <col min="15874" max="15874" width="37.42578125" style="3" customWidth="1"/>
    <col min="15875" max="15875" width="14.85546875" style="3" customWidth="1"/>
    <col min="15876" max="15876" width="14.5703125" style="3" customWidth="1"/>
    <col min="15877" max="15877" width="18.28515625" style="3" customWidth="1"/>
    <col min="15878" max="16128" width="15.85546875" style="3"/>
    <col min="16129" max="16129" width="5.7109375" style="3" customWidth="1"/>
    <col min="16130" max="16130" width="37.42578125" style="3" customWidth="1"/>
    <col min="16131" max="16131" width="14.85546875" style="3" customWidth="1"/>
    <col min="16132" max="16132" width="14.5703125" style="3" customWidth="1"/>
    <col min="16133" max="16133" width="18.28515625" style="3" customWidth="1"/>
    <col min="16134" max="16384" width="15.85546875" style="3"/>
  </cols>
  <sheetData>
    <row r="1" spans="1:5" x14ac:dyDescent="0.25">
      <c r="A1" s="101" t="s">
        <v>246</v>
      </c>
      <c r="B1" s="101"/>
      <c r="C1" s="101"/>
      <c r="D1" s="101"/>
      <c r="E1" s="101"/>
    </row>
    <row r="3" spans="1:5" x14ac:dyDescent="0.25">
      <c r="A3" s="117" t="s">
        <v>247</v>
      </c>
      <c r="B3" s="117"/>
      <c r="C3" s="117"/>
      <c r="D3" s="117"/>
      <c r="E3" s="117"/>
    </row>
    <row r="4" spans="1:5" x14ac:dyDescent="0.25">
      <c r="A4" s="109" t="s">
        <v>316</v>
      </c>
      <c r="B4" s="109"/>
      <c r="C4" s="109"/>
      <c r="D4" s="109"/>
      <c r="E4" s="109"/>
    </row>
    <row r="6" spans="1:5" ht="38.25" x14ac:dyDescent="0.25">
      <c r="A6" s="67" t="s">
        <v>158</v>
      </c>
      <c r="B6" s="67" t="s">
        <v>7</v>
      </c>
      <c r="C6" s="67" t="s">
        <v>248</v>
      </c>
      <c r="D6" s="67" t="s">
        <v>249</v>
      </c>
      <c r="E6" s="67" t="s">
        <v>250</v>
      </c>
    </row>
    <row r="7" spans="1:5" x14ac:dyDescent="0.25">
      <c r="A7" s="67">
        <v>1</v>
      </c>
      <c r="B7" s="67">
        <v>2</v>
      </c>
      <c r="C7" s="67">
        <v>3</v>
      </c>
      <c r="D7" s="67">
        <v>4</v>
      </c>
      <c r="E7" s="67">
        <v>5</v>
      </c>
    </row>
    <row r="8" spans="1:5" x14ac:dyDescent="0.25">
      <c r="A8" s="67">
        <v>1</v>
      </c>
      <c r="B8" s="77" t="s">
        <v>251</v>
      </c>
      <c r="C8" s="67"/>
      <c r="D8" s="67"/>
      <c r="E8" s="78">
        <v>60000</v>
      </c>
    </row>
    <row r="9" spans="1:5" x14ac:dyDescent="0.25">
      <c r="A9" s="67">
        <v>2</v>
      </c>
      <c r="B9" s="77" t="s">
        <v>252</v>
      </c>
      <c r="C9" s="67"/>
      <c r="D9" s="67"/>
      <c r="E9" s="78">
        <v>46000</v>
      </c>
    </row>
    <row r="10" spans="1:5" x14ac:dyDescent="0.25">
      <c r="A10" s="67"/>
      <c r="B10" s="79" t="s">
        <v>172</v>
      </c>
      <c r="C10" s="67" t="s">
        <v>40</v>
      </c>
      <c r="D10" s="67" t="s">
        <v>40</v>
      </c>
      <c r="E10" s="78">
        <f>SUM(E8:E9)</f>
        <v>106000</v>
      </c>
    </row>
    <row r="12" spans="1:5" x14ac:dyDescent="0.25">
      <c r="A12" s="101" t="s">
        <v>253</v>
      </c>
      <c r="B12" s="101"/>
      <c r="C12" s="101"/>
      <c r="D12" s="101"/>
      <c r="E12" s="101"/>
    </row>
    <row r="14" spans="1:5" x14ac:dyDescent="0.25">
      <c r="A14" s="117" t="s">
        <v>317</v>
      </c>
      <c r="B14" s="117"/>
      <c r="C14" s="117"/>
      <c r="D14" s="117"/>
      <c r="E14" s="117"/>
    </row>
    <row r="15" spans="1:5" x14ac:dyDescent="0.25">
      <c r="A15" s="109" t="s">
        <v>254</v>
      </c>
      <c r="B15" s="109"/>
      <c r="C15" s="109"/>
      <c r="D15" s="109"/>
      <c r="E15" s="109"/>
    </row>
    <row r="17" spans="1:5" ht="52.5" customHeight="1" x14ac:dyDescent="0.25">
      <c r="A17" s="67" t="s">
        <v>158</v>
      </c>
      <c r="B17" s="67" t="s">
        <v>216</v>
      </c>
      <c r="C17" s="67" t="s">
        <v>255</v>
      </c>
      <c r="D17" s="67" t="s">
        <v>256</v>
      </c>
      <c r="E17" s="67" t="s">
        <v>257</v>
      </c>
    </row>
    <row r="18" spans="1:5" x14ac:dyDescent="0.25">
      <c r="A18" s="67">
        <v>1</v>
      </c>
      <c r="B18" s="67">
        <v>2</v>
      </c>
      <c r="C18" s="67">
        <v>3</v>
      </c>
      <c r="D18" s="67">
        <v>4</v>
      </c>
      <c r="E18" s="67">
        <v>5</v>
      </c>
    </row>
    <row r="19" spans="1:5" x14ac:dyDescent="0.25">
      <c r="A19" s="67">
        <v>1</v>
      </c>
      <c r="B19" s="77" t="s">
        <v>258</v>
      </c>
      <c r="C19" s="67"/>
      <c r="D19" s="67"/>
      <c r="E19" s="78">
        <v>9400</v>
      </c>
    </row>
    <row r="20" spans="1:5" x14ac:dyDescent="0.25">
      <c r="A20" s="67">
        <v>2</v>
      </c>
      <c r="B20" s="77" t="s">
        <v>259</v>
      </c>
      <c r="C20" s="67"/>
      <c r="D20" s="67"/>
      <c r="E20" s="78">
        <v>1000</v>
      </c>
    </row>
    <row r="21" spans="1:5" x14ac:dyDescent="0.25">
      <c r="A21" s="67"/>
      <c r="B21" s="79" t="s">
        <v>172</v>
      </c>
      <c r="C21" s="67"/>
      <c r="D21" s="67" t="s">
        <v>40</v>
      </c>
      <c r="E21" s="78">
        <f>SUM(E19:E20)</f>
        <v>10400</v>
      </c>
    </row>
    <row r="23" spans="1:5" x14ac:dyDescent="0.25">
      <c r="A23" s="101" t="s">
        <v>260</v>
      </c>
      <c r="B23" s="101"/>
      <c r="C23" s="101"/>
      <c r="D23" s="101"/>
      <c r="E23" s="101"/>
    </row>
    <row r="25" spans="1:5" x14ac:dyDescent="0.25">
      <c r="A25" s="117" t="s">
        <v>261</v>
      </c>
      <c r="B25" s="117"/>
      <c r="C25" s="117"/>
      <c r="D25" s="117"/>
      <c r="E25" s="117"/>
    </row>
    <row r="26" spans="1:5" x14ac:dyDescent="0.25">
      <c r="A26" s="109" t="s">
        <v>262</v>
      </c>
      <c r="B26" s="109"/>
      <c r="C26" s="109"/>
      <c r="D26" s="109"/>
      <c r="E26" s="109"/>
    </row>
    <row r="28" spans="1:5" ht="26.25" customHeight="1" x14ac:dyDescent="0.25">
      <c r="A28" s="67" t="s">
        <v>158</v>
      </c>
      <c r="B28" s="67" t="s">
        <v>7</v>
      </c>
      <c r="C28" s="67" t="s">
        <v>248</v>
      </c>
      <c r="D28" s="67" t="s">
        <v>249</v>
      </c>
      <c r="E28" s="67" t="s">
        <v>250</v>
      </c>
    </row>
    <row r="29" spans="1:5" x14ac:dyDescent="0.25">
      <c r="A29" s="67">
        <v>1</v>
      </c>
      <c r="B29" s="67">
        <v>2</v>
      </c>
      <c r="C29" s="67">
        <v>3</v>
      </c>
      <c r="D29" s="67">
        <v>4</v>
      </c>
      <c r="E29" s="67">
        <v>5</v>
      </c>
    </row>
    <row r="30" spans="1:5" x14ac:dyDescent="0.25">
      <c r="A30" s="67"/>
      <c r="B30" s="67"/>
      <c r="C30" s="67"/>
      <c r="D30" s="67"/>
      <c r="E30" s="78"/>
    </row>
    <row r="31" spans="1:5" x14ac:dyDescent="0.25">
      <c r="A31" s="67"/>
      <c r="B31" s="67"/>
      <c r="C31" s="67"/>
      <c r="D31" s="67"/>
      <c r="E31" s="78"/>
    </row>
    <row r="32" spans="1:5" x14ac:dyDescent="0.25">
      <c r="A32" s="67"/>
      <c r="B32" s="79" t="s">
        <v>172</v>
      </c>
      <c r="C32" s="67" t="s">
        <v>40</v>
      </c>
      <c r="D32" s="67" t="s">
        <v>40</v>
      </c>
      <c r="E32" s="78">
        <v>0</v>
      </c>
    </row>
    <row r="34" spans="1:5" x14ac:dyDescent="0.25">
      <c r="A34" s="101" t="s">
        <v>263</v>
      </c>
      <c r="B34" s="101"/>
      <c r="C34" s="101"/>
      <c r="D34" s="101"/>
      <c r="E34" s="101"/>
    </row>
    <row r="36" spans="1:5" x14ac:dyDescent="0.25">
      <c r="A36" s="117" t="s">
        <v>261</v>
      </c>
      <c r="B36" s="117"/>
      <c r="C36" s="117"/>
      <c r="D36" s="117"/>
      <c r="E36" s="117"/>
    </row>
    <row r="37" spans="1:5" x14ac:dyDescent="0.25">
      <c r="A37" s="109" t="s">
        <v>262</v>
      </c>
      <c r="B37" s="109"/>
      <c r="C37" s="109"/>
      <c r="D37" s="109"/>
      <c r="E37" s="109"/>
    </row>
    <row r="39" spans="1:5" ht="27.75" customHeight="1" x14ac:dyDescent="0.25">
      <c r="A39" s="67" t="s">
        <v>158</v>
      </c>
      <c r="B39" s="67" t="s">
        <v>7</v>
      </c>
      <c r="C39" s="67" t="s">
        <v>248</v>
      </c>
      <c r="D39" s="67" t="s">
        <v>249</v>
      </c>
      <c r="E39" s="67" t="s">
        <v>250</v>
      </c>
    </row>
    <row r="40" spans="1:5" x14ac:dyDescent="0.25">
      <c r="A40" s="67">
        <v>1</v>
      </c>
      <c r="B40" s="67">
        <v>2</v>
      </c>
      <c r="C40" s="67">
        <v>3</v>
      </c>
      <c r="D40" s="67">
        <v>4</v>
      </c>
      <c r="E40" s="67">
        <v>5</v>
      </c>
    </row>
    <row r="41" spans="1:5" x14ac:dyDescent="0.25">
      <c r="A41" s="67"/>
      <c r="B41" s="67"/>
      <c r="C41" s="67"/>
      <c r="D41" s="67"/>
      <c r="E41" s="78"/>
    </row>
    <row r="42" spans="1:5" x14ac:dyDescent="0.25">
      <c r="A42" s="67"/>
      <c r="B42" s="67"/>
      <c r="C42" s="67"/>
      <c r="D42" s="67"/>
      <c r="E42" s="78"/>
    </row>
    <row r="43" spans="1:5" x14ac:dyDescent="0.25">
      <c r="A43" s="67"/>
      <c r="B43" s="79" t="s">
        <v>172</v>
      </c>
      <c r="C43" s="67" t="s">
        <v>40</v>
      </c>
      <c r="D43" s="67" t="s">
        <v>40</v>
      </c>
      <c r="E43" s="78">
        <v>0</v>
      </c>
    </row>
  </sheetData>
  <mergeCells count="12">
    <mergeCell ref="A37:E37"/>
    <mergeCell ref="A1:E1"/>
    <mergeCell ref="A3:E3"/>
    <mergeCell ref="A4:E4"/>
    <mergeCell ref="A12:E12"/>
    <mergeCell ref="A14:E14"/>
    <mergeCell ref="A15:E15"/>
    <mergeCell ref="A23:E23"/>
    <mergeCell ref="A25:E25"/>
    <mergeCell ref="A26:E26"/>
    <mergeCell ref="A34:E34"/>
    <mergeCell ref="A36:E36"/>
  </mergeCells>
  <pageMargins left="0.70866141732283461" right="0.31496062992125984" top="0.15748031496062992" bottom="0.15748031496062992" header="0" footer="0"/>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topLeftCell="A13" zoomScale="85" zoomScaleNormal="85" workbookViewId="0">
      <selection activeCell="C20" sqref="C20:C22"/>
    </sheetView>
  </sheetViews>
  <sheetFormatPr defaultColWidth="15.7109375" defaultRowHeight="15" x14ac:dyDescent="0.25"/>
  <cols>
    <col min="1" max="1" width="5.5703125" customWidth="1"/>
    <col min="2" max="2" width="25.140625" customWidth="1"/>
    <col min="3" max="3" width="17.5703125" customWidth="1"/>
    <col min="5" max="5" width="13.140625" customWidth="1"/>
    <col min="6" max="6" width="15" customWidth="1"/>
    <col min="257" max="257" width="5.5703125" customWidth="1"/>
    <col min="258" max="258" width="25.140625" customWidth="1"/>
    <col min="259" max="259" width="17.5703125" customWidth="1"/>
    <col min="261" max="261" width="13.140625" customWidth="1"/>
    <col min="262" max="262" width="15" customWidth="1"/>
    <col min="513" max="513" width="5.5703125" customWidth="1"/>
    <col min="514" max="514" width="25.140625" customWidth="1"/>
    <col min="515" max="515" width="17.5703125" customWidth="1"/>
    <col min="517" max="517" width="13.140625" customWidth="1"/>
    <col min="518" max="518" width="15" customWidth="1"/>
    <col min="769" max="769" width="5.5703125" customWidth="1"/>
    <col min="770" max="770" width="25.140625" customWidth="1"/>
    <col min="771" max="771" width="17.5703125" customWidth="1"/>
    <col min="773" max="773" width="13.140625" customWidth="1"/>
    <col min="774" max="774" width="15" customWidth="1"/>
    <col min="1025" max="1025" width="5.5703125" customWidth="1"/>
    <col min="1026" max="1026" width="25.140625" customWidth="1"/>
    <col min="1027" max="1027" width="17.5703125" customWidth="1"/>
    <col min="1029" max="1029" width="13.140625" customWidth="1"/>
    <col min="1030" max="1030" width="15" customWidth="1"/>
    <col min="1281" max="1281" width="5.5703125" customWidth="1"/>
    <col min="1282" max="1282" width="25.140625" customWidth="1"/>
    <col min="1283" max="1283" width="17.5703125" customWidth="1"/>
    <col min="1285" max="1285" width="13.140625" customWidth="1"/>
    <col min="1286" max="1286" width="15" customWidth="1"/>
    <col min="1537" max="1537" width="5.5703125" customWidth="1"/>
    <col min="1538" max="1538" width="25.140625" customWidth="1"/>
    <col min="1539" max="1539" width="17.5703125" customWidth="1"/>
    <col min="1541" max="1541" width="13.140625" customWidth="1"/>
    <col min="1542" max="1542" width="15" customWidth="1"/>
    <col min="1793" max="1793" width="5.5703125" customWidth="1"/>
    <col min="1794" max="1794" width="25.140625" customWidth="1"/>
    <col min="1795" max="1795" width="17.5703125" customWidth="1"/>
    <col min="1797" max="1797" width="13.140625" customWidth="1"/>
    <col min="1798" max="1798" width="15" customWidth="1"/>
    <col min="2049" max="2049" width="5.5703125" customWidth="1"/>
    <col min="2050" max="2050" width="25.140625" customWidth="1"/>
    <col min="2051" max="2051" width="17.5703125" customWidth="1"/>
    <col min="2053" max="2053" width="13.140625" customWidth="1"/>
    <col min="2054" max="2054" width="15" customWidth="1"/>
    <col min="2305" max="2305" width="5.5703125" customWidth="1"/>
    <col min="2306" max="2306" width="25.140625" customWidth="1"/>
    <col min="2307" max="2307" width="17.5703125" customWidth="1"/>
    <col min="2309" max="2309" width="13.140625" customWidth="1"/>
    <col min="2310" max="2310" width="15" customWidth="1"/>
    <col min="2561" max="2561" width="5.5703125" customWidth="1"/>
    <col min="2562" max="2562" width="25.140625" customWidth="1"/>
    <col min="2563" max="2563" width="17.5703125" customWidth="1"/>
    <col min="2565" max="2565" width="13.140625" customWidth="1"/>
    <col min="2566" max="2566" width="15" customWidth="1"/>
    <col min="2817" max="2817" width="5.5703125" customWidth="1"/>
    <col min="2818" max="2818" width="25.140625" customWidth="1"/>
    <col min="2819" max="2819" width="17.5703125" customWidth="1"/>
    <col min="2821" max="2821" width="13.140625" customWidth="1"/>
    <col min="2822" max="2822" width="15" customWidth="1"/>
    <col min="3073" max="3073" width="5.5703125" customWidth="1"/>
    <col min="3074" max="3074" width="25.140625" customWidth="1"/>
    <col min="3075" max="3075" width="17.5703125" customWidth="1"/>
    <col min="3077" max="3077" width="13.140625" customWidth="1"/>
    <col min="3078" max="3078" width="15" customWidth="1"/>
    <col min="3329" max="3329" width="5.5703125" customWidth="1"/>
    <col min="3330" max="3330" width="25.140625" customWidth="1"/>
    <col min="3331" max="3331" width="17.5703125" customWidth="1"/>
    <col min="3333" max="3333" width="13.140625" customWidth="1"/>
    <col min="3334" max="3334" width="15" customWidth="1"/>
    <col min="3585" max="3585" width="5.5703125" customWidth="1"/>
    <col min="3586" max="3586" width="25.140625" customWidth="1"/>
    <col min="3587" max="3587" width="17.5703125" customWidth="1"/>
    <col min="3589" max="3589" width="13.140625" customWidth="1"/>
    <col min="3590" max="3590" width="15" customWidth="1"/>
    <col min="3841" max="3841" width="5.5703125" customWidth="1"/>
    <col min="3842" max="3842" width="25.140625" customWidth="1"/>
    <col min="3843" max="3843" width="17.5703125" customWidth="1"/>
    <col min="3845" max="3845" width="13.140625" customWidth="1"/>
    <col min="3846" max="3846" width="15" customWidth="1"/>
    <col min="4097" max="4097" width="5.5703125" customWidth="1"/>
    <col min="4098" max="4098" width="25.140625" customWidth="1"/>
    <col min="4099" max="4099" width="17.5703125" customWidth="1"/>
    <col min="4101" max="4101" width="13.140625" customWidth="1"/>
    <col min="4102" max="4102" width="15" customWidth="1"/>
    <col min="4353" max="4353" width="5.5703125" customWidth="1"/>
    <col min="4354" max="4354" width="25.140625" customWidth="1"/>
    <col min="4355" max="4355" width="17.5703125" customWidth="1"/>
    <col min="4357" max="4357" width="13.140625" customWidth="1"/>
    <col min="4358" max="4358" width="15" customWidth="1"/>
    <col min="4609" max="4609" width="5.5703125" customWidth="1"/>
    <col min="4610" max="4610" width="25.140625" customWidth="1"/>
    <col min="4611" max="4611" width="17.5703125" customWidth="1"/>
    <col min="4613" max="4613" width="13.140625" customWidth="1"/>
    <col min="4614" max="4614" width="15" customWidth="1"/>
    <col min="4865" max="4865" width="5.5703125" customWidth="1"/>
    <col min="4866" max="4866" width="25.140625" customWidth="1"/>
    <col min="4867" max="4867" width="17.5703125" customWidth="1"/>
    <col min="4869" max="4869" width="13.140625" customWidth="1"/>
    <col min="4870" max="4870" width="15" customWidth="1"/>
    <col min="5121" max="5121" width="5.5703125" customWidth="1"/>
    <col min="5122" max="5122" width="25.140625" customWidth="1"/>
    <col min="5123" max="5123" width="17.5703125" customWidth="1"/>
    <col min="5125" max="5125" width="13.140625" customWidth="1"/>
    <col min="5126" max="5126" width="15" customWidth="1"/>
    <col min="5377" max="5377" width="5.5703125" customWidth="1"/>
    <col min="5378" max="5378" width="25.140625" customWidth="1"/>
    <col min="5379" max="5379" width="17.5703125" customWidth="1"/>
    <col min="5381" max="5381" width="13.140625" customWidth="1"/>
    <col min="5382" max="5382" width="15" customWidth="1"/>
    <col min="5633" max="5633" width="5.5703125" customWidth="1"/>
    <col min="5634" max="5634" width="25.140625" customWidth="1"/>
    <col min="5635" max="5635" width="17.5703125" customWidth="1"/>
    <col min="5637" max="5637" width="13.140625" customWidth="1"/>
    <col min="5638" max="5638" width="15" customWidth="1"/>
    <col min="5889" max="5889" width="5.5703125" customWidth="1"/>
    <col min="5890" max="5890" width="25.140625" customWidth="1"/>
    <col min="5891" max="5891" width="17.5703125" customWidth="1"/>
    <col min="5893" max="5893" width="13.140625" customWidth="1"/>
    <col min="5894" max="5894" width="15" customWidth="1"/>
    <col min="6145" max="6145" width="5.5703125" customWidth="1"/>
    <col min="6146" max="6146" width="25.140625" customWidth="1"/>
    <col min="6147" max="6147" width="17.5703125" customWidth="1"/>
    <col min="6149" max="6149" width="13.140625" customWidth="1"/>
    <col min="6150" max="6150" width="15" customWidth="1"/>
    <col min="6401" max="6401" width="5.5703125" customWidth="1"/>
    <col min="6402" max="6402" width="25.140625" customWidth="1"/>
    <col min="6403" max="6403" width="17.5703125" customWidth="1"/>
    <col min="6405" max="6405" width="13.140625" customWidth="1"/>
    <col min="6406" max="6406" width="15" customWidth="1"/>
    <col min="6657" max="6657" width="5.5703125" customWidth="1"/>
    <col min="6658" max="6658" width="25.140625" customWidth="1"/>
    <col min="6659" max="6659" width="17.5703125" customWidth="1"/>
    <col min="6661" max="6661" width="13.140625" customWidth="1"/>
    <col min="6662" max="6662" width="15" customWidth="1"/>
    <col min="6913" max="6913" width="5.5703125" customWidth="1"/>
    <col min="6914" max="6914" width="25.140625" customWidth="1"/>
    <col min="6915" max="6915" width="17.5703125" customWidth="1"/>
    <col min="6917" max="6917" width="13.140625" customWidth="1"/>
    <col min="6918" max="6918" width="15" customWidth="1"/>
    <col min="7169" max="7169" width="5.5703125" customWidth="1"/>
    <col min="7170" max="7170" width="25.140625" customWidth="1"/>
    <col min="7171" max="7171" width="17.5703125" customWidth="1"/>
    <col min="7173" max="7173" width="13.140625" customWidth="1"/>
    <col min="7174" max="7174" width="15" customWidth="1"/>
    <col min="7425" max="7425" width="5.5703125" customWidth="1"/>
    <col min="7426" max="7426" width="25.140625" customWidth="1"/>
    <col min="7427" max="7427" width="17.5703125" customWidth="1"/>
    <col min="7429" max="7429" width="13.140625" customWidth="1"/>
    <col min="7430" max="7430" width="15" customWidth="1"/>
    <col min="7681" max="7681" width="5.5703125" customWidth="1"/>
    <col min="7682" max="7682" width="25.140625" customWidth="1"/>
    <col min="7683" max="7683" width="17.5703125" customWidth="1"/>
    <col min="7685" max="7685" width="13.140625" customWidth="1"/>
    <col min="7686" max="7686" width="15" customWidth="1"/>
    <col min="7937" max="7937" width="5.5703125" customWidth="1"/>
    <col min="7938" max="7938" width="25.140625" customWidth="1"/>
    <col min="7939" max="7939" width="17.5703125" customWidth="1"/>
    <col min="7941" max="7941" width="13.140625" customWidth="1"/>
    <col min="7942" max="7942" width="15" customWidth="1"/>
    <col min="8193" max="8193" width="5.5703125" customWidth="1"/>
    <col min="8194" max="8194" width="25.140625" customWidth="1"/>
    <col min="8195" max="8195" width="17.5703125" customWidth="1"/>
    <col min="8197" max="8197" width="13.140625" customWidth="1"/>
    <col min="8198" max="8198" width="15" customWidth="1"/>
    <col min="8449" max="8449" width="5.5703125" customWidth="1"/>
    <col min="8450" max="8450" width="25.140625" customWidth="1"/>
    <col min="8451" max="8451" width="17.5703125" customWidth="1"/>
    <col min="8453" max="8453" width="13.140625" customWidth="1"/>
    <col min="8454" max="8454" width="15" customWidth="1"/>
    <col min="8705" max="8705" width="5.5703125" customWidth="1"/>
    <col min="8706" max="8706" width="25.140625" customWidth="1"/>
    <col min="8707" max="8707" width="17.5703125" customWidth="1"/>
    <col min="8709" max="8709" width="13.140625" customWidth="1"/>
    <col min="8710" max="8710" width="15" customWidth="1"/>
    <col min="8961" max="8961" width="5.5703125" customWidth="1"/>
    <col min="8962" max="8962" width="25.140625" customWidth="1"/>
    <col min="8963" max="8963" width="17.5703125" customWidth="1"/>
    <col min="8965" max="8965" width="13.140625" customWidth="1"/>
    <col min="8966" max="8966" width="15" customWidth="1"/>
    <col min="9217" max="9217" width="5.5703125" customWidth="1"/>
    <col min="9218" max="9218" width="25.140625" customWidth="1"/>
    <col min="9219" max="9219" width="17.5703125" customWidth="1"/>
    <col min="9221" max="9221" width="13.140625" customWidth="1"/>
    <col min="9222" max="9222" width="15" customWidth="1"/>
    <col min="9473" max="9473" width="5.5703125" customWidth="1"/>
    <col min="9474" max="9474" width="25.140625" customWidth="1"/>
    <col min="9475" max="9475" width="17.5703125" customWidth="1"/>
    <col min="9477" max="9477" width="13.140625" customWidth="1"/>
    <col min="9478" max="9478" width="15" customWidth="1"/>
    <col min="9729" max="9729" width="5.5703125" customWidth="1"/>
    <col min="9730" max="9730" width="25.140625" customWidth="1"/>
    <col min="9731" max="9731" width="17.5703125" customWidth="1"/>
    <col min="9733" max="9733" width="13.140625" customWidth="1"/>
    <col min="9734" max="9734" width="15" customWidth="1"/>
    <col min="9985" max="9985" width="5.5703125" customWidth="1"/>
    <col min="9986" max="9986" width="25.140625" customWidth="1"/>
    <col min="9987" max="9987" width="17.5703125" customWidth="1"/>
    <col min="9989" max="9989" width="13.140625" customWidth="1"/>
    <col min="9990" max="9990" width="15" customWidth="1"/>
    <col min="10241" max="10241" width="5.5703125" customWidth="1"/>
    <col min="10242" max="10242" width="25.140625" customWidth="1"/>
    <col min="10243" max="10243" width="17.5703125" customWidth="1"/>
    <col min="10245" max="10245" width="13.140625" customWidth="1"/>
    <col min="10246" max="10246" width="15" customWidth="1"/>
    <col min="10497" max="10497" width="5.5703125" customWidth="1"/>
    <col min="10498" max="10498" width="25.140625" customWidth="1"/>
    <col min="10499" max="10499" width="17.5703125" customWidth="1"/>
    <col min="10501" max="10501" width="13.140625" customWidth="1"/>
    <col min="10502" max="10502" width="15" customWidth="1"/>
    <col min="10753" max="10753" width="5.5703125" customWidth="1"/>
    <col min="10754" max="10754" width="25.140625" customWidth="1"/>
    <col min="10755" max="10755" width="17.5703125" customWidth="1"/>
    <col min="10757" max="10757" width="13.140625" customWidth="1"/>
    <col min="10758" max="10758" width="15" customWidth="1"/>
    <col min="11009" max="11009" width="5.5703125" customWidth="1"/>
    <col min="11010" max="11010" width="25.140625" customWidth="1"/>
    <col min="11011" max="11011" width="17.5703125" customWidth="1"/>
    <col min="11013" max="11013" width="13.140625" customWidth="1"/>
    <col min="11014" max="11014" width="15" customWidth="1"/>
    <col min="11265" max="11265" width="5.5703125" customWidth="1"/>
    <col min="11266" max="11266" width="25.140625" customWidth="1"/>
    <col min="11267" max="11267" width="17.5703125" customWidth="1"/>
    <col min="11269" max="11269" width="13.140625" customWidth="1"/>
    <col min="11270" max="11270" width="15" customWidth="1"/>
    <col min="11521" max="11521" width="5.5703125" customWidth="1"/>
    <col min="11522" max="11522" width="25.140625" customWidth="1"/>
    <col min="11523" max="11523" width="17.5703125" customWidth="1"/>
    <col min="11525" max="11525" width="13.140625" customWidth="1"/>
    <col min="11526" max="11526" width="15" customWidth="1"/>
    <col min="11777" max="11777" width="5.5703125" customWidth="1"/>
    <col min="11778" max="11778" width="25.140625" customWidth="1"/>
    <col min="11779" max="11779" width="17.5703125" customWidth="1"/>
    <col min="11781" max="11781" width="13.140625" customWidth="1"/>
    <col min="11782" max="11782" width="15" customWidth="1"/>
    <col min="12033" max="12033" width="5.5703125" customWidth="1"/>
    <col min="12034" max="12034" width="25.140625" customWidth="1"/>
    <col min="12035" max="12035" width="17.5703125" customWidth="1"/>
    <col min="12037" max="12037" width="13.140625" customWidth="1"/>
    <col min="12038" max="12038" width="15" customWidth="1"/>
    <col min="12289" max="12289" width="5.5703125" customWidth="1"/>
    <col min="12290" max="12290" width="25.140625" customWidth="1"/>
    <col min="12291" max="12291" width="17.5703125" customWidth="1"/>
    <col min="12293" max="12293" width="13.140625" customWidth="1"/>
    <col min="12294" max="12294" width="15" customWidth="1"/>
    <col min="12545" max="12545" width="5.5703125" customWidth="1"/>
    <col min="12546" max="12546" width="25.140625" customWidth="1"/>
    <col min="12547" max="12547" width="17.5703125" customWidth="1"/>
    <col min="12549" max="12549" width="13.140625" customWidth="1"/>
    <col min="12550" max="12550" width="15" customWidth="1"/>
    <col min="12801" max="12801" width="5.5703125" customWidth="1"/>
    <col min="12802" max="12802" width="25.140625" customWidth="1"/>
    <col min="12803" max="12803" width="17.5703125" customWidth="1"/>
    <col min="12805" max="12805" width="13.140625" customWidth="1"/>
    <col min="12806" max="12806" width="15" customWidth="1"/>
    <col min="13057" max="13057" width="5.5703125" customWidth="1"/>
    <col min="13058" max="13058" width="25.140625" customWidth="1"/>
    <col min="13059" max="13059" width="17.5703125" customWidth="1"/>
    <col min="13061" max="13061" width="13.140625" customWidth="1"/>
    <col min="13062" max="13062" width="15" customWidth="1"/>
    <col min="13313" max="13313" width="5.5703125" customWidth="1"/>
    <col min="13314" max="13314" width="25.140625" customWidth="1"/>
    <col min="13315" max="13315" width="17.5703125" customWidth="1"/>
    <col min="13317" max="13317" width="13.140625" customWidth="1"/>
    <col min="13318" max="13318" width="15" customWidth="1"/>
    <col min="13569" max="13569" width="5.5703125" customWidth="1"/>
    <col min="13570" max="13570" width="25.140625" customWidth="1"/>
    <col min="13571" max="13571" width="17.5703125" customWidth="1"/>
    <col min="13573" max="13573" width="13.140625" customWidth="1"/>
    <col min="13574" max="13574" width="15" customWidth="1"/>
    <col min="13825" max="13825" width="5.5703125" customWidth="1"/>
    <col min="13826" max="13826" width="25.140625" customWidth="1"/>
    <col min="13827" max="13827" width="17.5703125" customWidth="1"/>
    <col min="13829" max="13829" width="13.140625" customWidth="1"/>
    <col min="13830" max="13830" width="15" customWidth="1"/>
    <col min="14081" max="14081" width="5.5703125" customWidth="1"/>
    <col min="14082" max="14082" width="25.140625" customWidth="1"/>
    <col min="14083" max="14083" width="17.5703125" customWidth="1"/>
    <col min="14085" max="14085" width="13.140625" customWidth="1"/>
    <col min="14086" max="14086" width="15" customWidth="1"/>
    <col min="14337" max="14337" width="5.5703125" customWidth="1"/>
    <col min="14338" max="14338" width="25.140625" customWidth="1"/>
    <col min="14339" max="14339" width="17.5703125" customWidth="1"/>
    <col min="14341" max="14341" width="13.140625" customWidth="1"/>
    <col min="14342" max="14342" width="15" customWidth="1"/>
    <col min="14593" max="14593" width="5.5703125" customWidth="1"/>
    <col min="14594" max="14594" width="25.140625" customWidth="1"/>
    <col min="14595" max="14595" width="17.5703125" customWidth="1"/>
    <col min="14597" max="14597" width="13.140625" customWidth="1"/>
    <col min="14598" max="14598" width="15" customWidth="1"/>
    <col min="14849" max="14849" width="5.5703125" customWidth="1"/>
    <col min="14850" max="14850" width="25.140625" customWidth="1"/>
    <col min="14851" max="14851" width="17.5703125" customWidth="1"/>
    <col min="14853" max="14853" width="13.140625" customWidth="1"/>
    <col min="14854" max="14854" width="15" customWidth="1"/>
    <col min="15105" max="15105" width="5.5703125" customWidth="1"/>
    <col min="15106" max="15106" width="25.140625" customWidth="1"/>
    <col min="15107" max="15107" width="17.5703125" customWidth="1"/>
    <col min="15109" max="15109" width="13.140625" customWidth="1"/>
    <col min="15110" max="15110" width="15" customWidth="1"/>
    <col min="15361" max="15361" width="5.5703125" customWidth="1"/>
    <col min="15362" max="15362" width="25.140625" customWidth="1"/>
    <col min="15363" max="15363" width="17.5703125" customWidth="1"/>
    <col min="15365" max="15365" width="13.140625" customWidth="1"/>
    <col min="15366" max="15366" width="15" customWidth="1"/>
    <col min="15617" max="15617" width="5.5703125" customWidth="1"/>
    <col min="15618" max="15618" width="25.140625" customWidth="1"/>
    <col min="15619" max="15619" width="17.5703125" customWidth="1"/>
    <col min="15621" max="15621" width="13.140625" customWidth="1"/>
    <col min="15622" max="15622" width="15" customWidth="1"/>
    <col min="15873" max="15873" width="5.5703125" customWidth="1"/>
    <col min="15874" max="15874" width="25.140625" customWidth="1"/>
    <col min="15875" max="15875" width="17.5703125" customWidth="1"/>
    <col min="15877" max="15877" width="13.140625" customWidth="1"/>
    <col min="15878" max="15878" width="15" customWidth="1"/>
    <col min="16129" max="16129" width="5.5703125" customWidth="1"/>
    <col min="16130" max="16130" width="25.140625" customWidth="1"/>
    <col min="16131" max="16131" width="17.5703125" customWidth="1"/>
    <col min="16133" max="16133" width="13.140625" customWidth="1"/>
    <col min="16134" max="16134" width="15" customWidth="1"/>
  </cols>
  <sheetData>
    <row r="1" spans="1:6" ht="15" customHeight="1" x14ac:dyDescent="0.25">
      <c r="A1" s="101" t="s">
        <v>264</v>
      </c>
      <c r="B1" s="101"/>
      <c r="C1" s="101"/>
      <c r="D1" s="101"/>
      <c r="E1" s="101"/>
      <c r="F1" s="101"/>
    </row>
    <row r="2" spans="1:6" ht="45" customHeight="1" x14ac:dyDescent="0.25">
      <c r="A2" s="162" t="s">
        <v>319</v>
      </c>
      <c r="B2" s="162"/>
      <c r="C2" s="162"/>
      <c r="D2" s="162"/>
      <c r="E2" s="162"/>
      <c r="F2" s="162"/>
    </row>
    <row r="3" spans="1:6" x14ac:dyDescent="0.25">
      <c r="A3" s="117" t="s">
        <v>320</v>
      </c>
      <c r="B3" s="117"/>
      <c r="C3" s="117"/>
      <c r="D3" s="117"/>
      <c r="E3" s="117"/>
      <c r="F3" s="117"/>
    </row>
    <row r="4" spans="1:6" ht="5.25" customHeight="1" x14ac:dyDescent="0.25">
      <c r="A4" s="3"/>
      <c r="B4" s="3"/>
      <c r="C4" s="3"/>
      <c r="D4" s="3"/>
      <c r="E4" s="3"/>
    </row>
    <row r="5" spans="1:6" x14ac:dyDescent="0.25">
      <c r="A5" s="101" t="s">
        <v>265</v>
      </c>
      <c r="B5" s="101"/>
      <c r="C5" s="101"/>
      <c r="D5" s="101"/>
      <c r="E5" s="101"/>
      <c r="F5" s="101"/>
    </row>
    <row r="6" spans="1:6" ht="25.5" x14ac:dyDescent="0.25">
      <c r="A6" s="67" t="s">
        <v>158</v>
      </c>
      <c r="B6" s="67" t="s">
        <v>216</v>
      </c>
      <c r="C6" s="67" t="s">
        <v>266</v>
      </c>
      <c r="D6" s="67" t="s">
        <v>267</v>
      </c>
      <c r="E6" s="67" t="s">
        <v>268</v>
      </c>
      <c r="F6" s="67" t="s">
        <v>269</v>
      </c>
    </row>
    <row r="7" spans="1:6" x14ac:dyDescent="0.25">
      <c r="A7" s="67">
        <v>1</v>
      </c>
      <c r="B7" s="67">
        <v>2</v>
      </c>
      <c r="C7" s="67">
        <v>3</v>
      </c>
      <c r="D7" s="67">
        <v>4</v>
      </c>
      <c r="E7" s="67">
        <v>5</v>
      </c>
      <c r="F7" s="67">
        <v>6</v>
      </c>
    </row>
    <row r="8" spans="1:6" x14ac:dyDescent="0.25">
      <c r="A8" s="67">
        <v>1</v>
      </c>
      <c r="B8" s="77" t="s">
        <v>270</v>
      </c>
      <c r="C8" s="67">
        <v>3</v>
      </c>
      <c r="D8" s="67">
        <v>12</v>
      </c>
      <c r="E8" s="78">
        <f>F8/D8/C8</f>
        <v>161.11111111111111</v>
      </c>
      <c r="F8" s="78">
        <v>5800</v>
      </c>
    </row>
    <row r="9" spans="1:6" x14ac:dyDescent="0.25">
      <c r="A9" s="67"/>
      <c r="B9" s="79" t="s">
        <v>172</v>
      </c>
      <c r="C9" s="67" t="s">
        <v>40</v>
      </c>
      <c r="D9" s="67" t="s">
        <v>40</v>
      </c>
      <c r="E9" s="67" t="s">
        <v>40</v>
      </c>
      <c r="F9" s="78">
        <f>SUM(F8)</f>
        <v>5800</v>
      </c>
    </row>
    <row r="10" spans="1:6" ht="9" customHeight="1" x14ac:dyDescent="0.25"/>
    <row r="11" spans="1:6" x14ac:dyDescent="0.25">
      <c r="A11" s="101" t="s">
        <v>271</v>
      </c>
      <c r="B11" s="101"/>
      <c r="C11" s="101"/>
      <c r="D11" s="101"/>
      <c r="E11" s="101"/>
      <c r="F11" s="101"/>
    </row>
    <row r="12" spans="1:6" ht="26.25" customHeight="1" x14ac:dyDescent="0.25">
      <c r="A12" s="67" t="s">
        <v>158</v>
      </c>
      <c r="B12" s="151" t="s">
        <v>216</v>
      </c>
      <c r="C12" s="153"/>
      <c r="D12" s="67" t="s">
        <v>272</v>
      </c>
      <c r="E12" s="67" t="s">
        <v>273</v>
      </c>
      <c r="F12" s="67" t="s">
        <v>274</v>
      </c>
    </row>
    <row r="13" spans="1:6" x14ac:dyDescent="0.25">
      <c r="A13" s="67">
        <v>1</v>
      </c>
      <c r="B13" s="151">
        <v>2</v>
      </c>
      <c r="C13" s="153"/>
      <c r="D13" s="67">
        <v>3</v>
      </c>
      <c r="E13" s="67">
        <v>4</v>
      </c>
      <c r="F13" s="67">
        <v>5</v>
      </c>
    </row>
    <row r="14" spans="1:6" x14ac:dyDescent="0.25">
      <c r="A14" s="67"/>
      <c r="B14" s="151"/>
      <c r="C14" s="153"/>
      <c r="D14" s="67"/>
      <c r="E14" s="67"/>
      <c r="F14" s="67"/>
    </row>
    <row r="15" spans="1:6" x14ac:dyDescent="0.25">
      <c r="A15" s="67"/>
      <c r="B15" s="156" t="s">
        <v>172</v>
      </c>
      <c r="C15" s="157"/>
      <c r="D15" s="67"/>
      <c r="E15" s="67"/>
      <c r="F15" s="78">
        <v>0</v>
      </c>
    </row>
    <row r="16" spans="1:6" ht="6.75" customHeight="1" x14ac:dyDescent="0.25"/>
    <row r="17" spans="1:6" x14ac:dyDescent="0.25">
      <c r="A17" s="101" t="s">
        <v>275</v>
      </c>
      <c r="B17" s="101"/>
      <c r="C17" s="101"/>
      <c r="D17" s="101"/>
      <c r="E17" s="101"/>
      <c r="F17" s="101"/>
    </row>
    <row r="18" spans="1:6" ht="26.25" customHeight="1" x14ac:dyDescent="0.25">
      <c r="A18" s="67" t="s">
        <v>158</v>
      </c>
      <c r="B18" s="67" t="s">
        <v>7</v>
      </c>
      <c r="C18" s="67" t="s">
        <v>276</v>
      </c>
      <c r="D18" s="67" t="s">
        <v>277</v>
      </c>
      <c r="E18" s="67" t="s">
        <v>278</v>
      </c>
      <c r="F18" s="67" t="s">
        <v>269</v>
      </c>
    </row>
    <row r="19" spans="1:6" x14ac:dyDescent="0.25">
      <c r="A19" s="67">
        <v>1</v>
      </c>
      <c r="B19" s="67">
        <v>2</v>
      </c>
      <c r="C19" s="67">
        <v>3</v>
      </c>
      <c r="D19" s="67">
        <v>4</v>
      </c>
      <c r="E19" s="67">
        <v>5</v>
      </c>
      <c r="F19" s="67">
        <v>6</v>
      </c>
    </row>
    <row r="20" spans="1:6" x14ac:dyDescent="0.25">
      <c r="A20" s="67">
        <v>1</v>
      </c>
      <c r="B20" s="77" t="s">
        <v>279</v>
      </c>
      <c r="C20" s="78">
        <f>F20/D20</f>
        <v>77503.924646781787</v>
      </c>
      <c r="D20" s="67">
        <v>6.37</v>
      </c>
      <c r="E20" s="67"/>
      <c r="F20" s="78">
        <v>493700</v>
      </c>
    </row>
    <row r="21" spans="1:6" x14ac:dyDescent="0.25">
      <c r="A21" s="67">
        <v>2</v>
      </c>
      <c r="B21" s="77" t="s">
        <v>280</v>
      </c>
      <c r="C21" s="78">
        <f>F21/D21</f>
        <v>582.34189104571067</v>
      </c>
      <c r="D21" s="67">
        <v>31.94</v>
      </c>
      <c r="E21" s="67"/>
      <c r="F21" s="78">
        <v>18600</v>
      </c>
    </row>
    <row r="22" spans="1:6" x14ac:dyDescent="0.25">
      <c r="A22" s="67">
        <v>3</v>
      </c>
      <c r="B22" s="77" t="s">
        <v>281</v>
      </c>
      <c r="C22" s="80">
        <f>F22/D22</f>
        <v>25.034013605442176</v>
      </c>
      <c r="D22" s="67">
        <v>1837.5</v>
      </c>
      <c r="E22" s="67"/>
      <c r="F22" s="78">
        <v>46000</v>
      </c>
    </row>
    <row r="23" spans="1:6" x14ac:dyDescent="0.25">
      <c r="A23" s="67">
        <v>4</v>
      </c>
      <c r="B23" s="77" t="s">
        <v>318</v>
      </c>
      <c r="C23" s="80"/>
      <c r="D23" s="67"/>
      <c r="E23" s="67"/>
      <c r="F23" s="78">
        <v>3700</v>
      </c>
    </row>
    <row r="24" spans="1:6" x14ac:dyDescent="0.25">
      <c r="A24" s="67"/>
      <c r="B24" s="79" t="s">
        <v>172</v>
      </c>
      <c r="C24" s="67" t="s">
        <v>40</v>
      </c>
      <c r="D24" s="67" t="s">
        <v>40</v>
      </c>
      <c r="E24" s="67" t="s">
        <v>40</v>
      </c>
      <c r="F24" s="78">
        <f>SUM(F20:F23)</f>
        <v>562000</v>
      </c>
    </row>
    <row r="25" spans="1:6" ht="8.25" customHeight="1" x14ac:dyDescent="0.25">
      <c r="F25" s="81"/>
    </row>
    <row r="26" spans="1:6" x14ac:dyDescent="0.25">
      <c r="A26" s="101" t="s">
        <v>282</v>
      </c>
      <c r="B26" s="101"/>
      <c r="C26" s="101"/>
      <c r="D26" s="101"/>
      <c r="E26" s="101"/>
      <c r="F26" s="101"/>
    </row>
    <row r="27" spans="1:6" ht="26.25" customHeight="1" x14ac:dyDescent="0.25">
      <c r="A27" s="67" t="s">
        <v>158</v>
      </c>
      <c r="B27" s="151" t="s">
        <v>7</v>
      </c>
      <c r="C27" s="153"/>
      <c r="D27" s="67" t="s">
        <v>283</v>
      </c>
      <c r="E27" s="67" t="s">
        <v>284</v>
      </c>
      <c r="F27" s="67" t="s">
        <v>285</v>
      </c>
    </row>
    <row r="28" spans="1:6" x14ac:dyDescent="0.25">
      <c r="A28" s="67">
        <v>1</v>
      </c>
      <c r="B28" s="151">
        <v>2</v>
      </c>
      <c r="C28" s="153"/>
      <c r="D28" s="67">
        <v>3</v>
      </c>
      <c r="E28" s="67">
        <v>4</v>
      </c>
      <c r="F28" s="67">
        <v>5</v>
      </c>
    </row>
    <row r="29" spans="1:6" x14ac:dyDescent="0.25">
      <c r="A29" s="67"/>
      <c r="B29" s="151"/>
      <c r="C29" s="153"/>
      <c r="D29" s="67"/>
      <c r="E29" s="67"/>
      <c r="F29" s="78"/>
    </row>
    <row r="30" spans="1:6" x14ac:dyDescent="0.25">
      <c r="A30" s="67"/>
      <c r="B30" s="156" t="s">
        <v>172</v>
      </c>
      <c r="C30" s="157"/>
      <c r="D30" s="67"/>
      <c r="E30" s="67"/>
      <c r="F30" s="78">
        <v>0</v>
      </c>
    </row>
    <row r="31" spans="1:6" ht="7.5" customHeight="1" x14ac:dyDescent="0.25"/>
    <row r="32" spans="1:6" x14ac:dyDescent="0.25">
      <c r="A32" s="101" t="s">
        <v>286</v>
      </c>
      <c r="B32" s="101"/>
      <c r="C32" s="101"/>
      <c r="D32" s="101"/>
      <c r="E32" s="101"/>
      <c r="F32" s="101"/>
    </row>
    <row r="33" spans="1:6" ht="25.5" x14ac:dyDescent="0.25">
      <c r="A33" s="43" t="s">
        <v>158</v>
      </c>
      <c r="B33" s="151" t="s">
        <v>216</v>
      </c>
      <c r="C33" s="153"/>
      <c r="D33" s="67" t="s">
        <v>287</v>
      </c>
      <c r="E33" s="67" t="s">
        <v>288</v>
      </c>
      <c r="F33" s="67" t="s">
        <v>289</v>
      </c>
    </row>
    <row r="34" spans="1:6" x14ac:dyDescent="0.25">
      <c r="A34" s="67">
        <v>1</v>
      </c>
      <c r="B34" s="151">
        <v>2</v>
      </c>
      <c r="C34" s="153"/>
      <c r="D34" s="67">
        <v>3</v>
      </c>
      <c r="E34" s="67">
        <v>4</v>
      </c>
      <c r="F34" s="67">
        <v>5</v>
      </c>
    </row>
    <row r="35" spans="1:6" x14ac:dyDescent="0.25">
      <c r="A35" s="67">
        <v>1</v>
      </c>
      <c r="B35" s="158" t="s">
        <v>290</v>
      </c>
      <c r="C35" s="159"/>
      <c r="D35" s="67" t="s">
        <v>291</v>
      </c>
      <c r="E35" s="67"/>
      <c r="F35" s="78">
        <v>0</v>
      </c>
    </row>
    <row r="36" spans="1:6" x14ac:dyDescent="0.25">
      <c r="A36" s="67">
        <v>2</v>
      </c>
      <c r="B36" s="158" t="s">
        <v>292</v>
      </c>
      <c r="C36" s="159"/>
      <c r="D36" s="67" t="s">
        <v>291</v>
      </c>
      <c r="E36" s="67"/>
      <c r="F36" s="78">
        <v>11300</v>
      </c>
    </row>
    <row r="37" spans="1:6" x14ac:dyDescent="0.25">
      <c r="A37" s="67">
        <v>3</v>
      </c>
      <c r="B37" s="158" t="s">
        <v>293</v>
      </c>
      <c r="C37" s="159"/>
      <c r="D37" s="67"/>
      <c r="E37" s="67"/>
      <c r="F37" s="78">
        <v>7900</v>
      </c>
    </row>
    <row r="38" spans="1:6" x14ac:dyDescent="0.25">
      <c r="A38" s="67"/>
      <c r="B38" s="156" t="s">
        <v>172</v>
      </c>
      <c r="C38" s="157"/>
      <c r="D38" s="67" t="s">
        <v>40</v>
      </c>
      <c r="E38" s="67" t="s">
        <v>40</v>
      </c>
      <c r="F38" s="78">
        <f>SUM(F35:F37)</f>
        <v>19200</v>
      </c>
    </row>
    <row r="39" spans="1:6" ht="8.25" customHeight="1" x14ac:dyDescent="0.25"/>
    <row r="40" spans="1:6" x14ac:dyDescent="0.25">
      <c r="A40" s="101" t="s">
        <v>294</v>
      </c>
      <c r="B40" s="101"/>
      <c r="C40" s="101"/>
      <c r="D40" s="101"/>
      <c r="E40" s="101"/>
      <c r="F40" s="101"/>
    </row>
    <row r="41" spans="1:6" ht="25.5" x14ac:dyDescent="0.25">
      <c r="A41" s="67" t="s">
        <v>158</v>
      </c>
      <c r="B41" s="151" t="s">
        <v>216</v>
      </c>
      <c r="C41" s="152"/>
      <c r="D41" s="153"/>
      <c r="E41" s="67" t="s">
        <v>295</v>
      </c>
      <c r="F41" s="67" t="s">
        <v>296</v>
      </c>
    </row>
    <row r="42" spans="1:6" x14ac:dyDescent="0.25">
      <c r="A42" s="67">
        <v>1</v>
      </c>
      <c r="B42" s="151">
        <v>2</v>
      </c>
      <c r="C42" s="152"/>
      <c r="D42" s="153"/>
      <c r="E42" s="67">
        <v>3</v>
      </c>
      <c r="F42" s="67">
        <v>4</v>
      </c>
    </row>
    <row r="43" spans="1:6" x14ac:dyDescent="0.25">
      <c r="A43" s="67">
        <v>1</v>
      </c>
      <c r="B43" s="158" t="s">
        <v>297</v>
      </c>
      <c r="C43" s="160"/>
      <c r="D43" s="159"/>
      <c r="E43" s="67">
        <v>1</v>
      </c>
      <c r="F43" s="78">
        <v>29200</v>
      </c>
    </row>
    <row r="44" spans="1:6" x14ac:dyDescent="0.25">
      <c r="A44" s="67">
        <v>2</v>
      </c>
      <c r="B44" s="158" t="s">
        <v>298</v>
      </c>
      <c r="C44" s="160"/>
      <c r="D44" s="159"/>
      <c r="E44" s="67">
        <v>1</v>
      </c>
      <c r="F44" s="78">
        <v>14400</v>
      </c>
    </row>
    <row r="45" spans="1:6" x14ac:dyDescent="0.25">
      <c r="A45" s="67">
        <v>3</v>
      </c>
      <c r="B45" s="158" t="s">
        <v>299</v>
      </c>
      <c r="C45" s="160"/>
      <c r="D45" s="159"/>
      <c r="E45" s="67"/>
      <c r="F45" s="78">
        <v>15300</v>
      </c>
    </row>
    <row r="46" spans="1:6" x14ac:dyDescent="0.25">
      <c r="A46" s="67"/>
      <c r="B46" s="156" t="s">
        <v>172</v>
      </c>
      <c r="C46" s="161"/>
      <c r="D46" s="157"/>
      <c r="E46" s="67" t="s">
        <v>40</v>
      </c>
      <c r="F46" s="78">
        <f>SUM(F43:F45)</f>
        <v>58900</v>
      </c>
    </row>
    <row r="47" spans="1:6" ht="7.5" customHeight="1" x14ac:dyDescent="0.25"/>
    <row r="48" spans="1:6" x14ac:dyDescent="0.25">
      <c r="A48" s="101" t="s">
        <v>300</v>
      </c>
      <c r="B48" s="101"/>
      <c r="C48" s="101"/>
      <c r="D48" s="101"/>
      <c r="E48" s="101"/>
      <c r="F48" s="101"/>
    </row>
    <row r="49" spans="1:6" ht="27" customHeight="1" x14ac:dyDescent="0.25">
      <c r="A49" s="67" t="s">
        <v>158</v>
      </c>
      <c r="B49" s="151" t="s">
        <v>216</v>
      </c>
      <c r="C49" s="153"/>
      <c r="D49" s="67" t="s">
        <v>283</v>
      </c>
      <c r="E49" s="67" t="s">
        <v>301</v>
      </c>
      <c r="F49" s="67" t="s">
        <v>302</v>
      </c>
    </row>
    <row r="50" spans="1:6" x14ac:dyDescent="0.25">
      <c r="A50" s="67">
        <v>1</v>
      </c>
      <c r="B50" s="151">
        <v>2</v>
      </c>
      <c r="C50" s="153"/>
      <c r="D50" s="67">
        <v>3</v>
      </c>
      <c r="E50" s="67">
        <v>4</v>
      </c>
      <c r="F50" s="67">
        <v>5</v>
      </c>
    </row>
    <row r="51" spans="1:6" x14ac:dyDescent="0.25">
      <c r="A51" s="67">
        <v>1</v>
      </c>
      <c r="B51" s="158" t="s">
        <v>303</v>
      </c>
      <c r="C51" s="159"/>
      <c r="D51" s="67"/>
      <c r="E51" s="67"/>
      <c r="F51" s="78">
        <v>461400</v>
      </c>
    </row>
    <row r="52" spans="1:6" x14ac:dyDescent="0.25">
      <c r="A52" s="67">
        <v>2</v>
      </c>
      <c r="B52" s="158" t="s">
        <v>304</v>
      </c>
      <c r="C52" s="159"/>
      <c r="D52" s="67"/>
      <c r="E52" s="67"/>
      <c r="F52" s="78">
        <v>500</v>
      </c>
    </row>
    <row r="53" spans="1:6" x14ac:dyDescent="0.25">
      <c r="A53" s="67">
        <v>3</v>
      </c>
      <c r="B53" s="158" t="s">
        <v>293</v>
      </c>
      <c r="C53" s="159"/>
      <c r="D53" s="67"/>
      <c r="E53" s="67"/>
      <c r="F53" s="78">
        <v>20500</v>
      </c>
    </row>
    <row r="54" spans="1:6" x14ac:dyDescent="0.25">
      <c r="A54" s="67"/>
      <c r="B54" s="156" t="s">
        <v>172</v>
      </c>
      <c r="C54" s="157"/>
      <c r="D54" s="67" t="s">
        <v>40</v>
      </c>
      <c r="E54" s="67" t="s">
        <v>40</v>
      </c>
      <c r="F54" s="78">
        <f>SUM(F51:F53)</f>
        <v>482400</v>
      </c>
    </row>
    <row r="55" spans="1:6" x14ac:dyDescent="0.25">
      <c r="F55" s="81">
        <f>F54+F46+F38+F24+F9+Лист6!E21+Лист6!E10+Лист5!F34+Лист4!L27</f>
        <v>5457700</v>
      </c>
    </row>
    <row r="56" spans="1:6" x14ac:dyDescent="0.25">
      <c r="F56" s="81"/>
    </row>
  </sheetData>
  <mergeCells count="36">
    <mergeCell ref="B12:C12"/>
    <mergeCell ref="A1:F1"/>
    <mergeCell ref="A2:F2"/>
    <mergeCell ref="A3:F3"/>
    <mergeCell ref="A5:F5"/>
    <mergeCell ref="A11:F11"/>
    <mergeCell ref="B34:C34"/>
    <mergeCell ref="B13:C13"/>
    <mergeCell ref="B14:C14"/>
    <mergeCell ref="B15:C15"/>
    <mergeCell ref="A17:F17"/>
    <mergeCell ref="A26:F26"/>
    <mergeCell ref="B27:C27"/>
    <mergeCell ref="B28:C28"/>
    <mergeCell ref="B29:C29"/>
    <mergeCell ref="B30:C30"/>
    <mergeCell ref="A32:F32"/>
    <mergeCell ref="B33:C33"/>
    <mergeCell ref="A48:F48"/>
    <mergeCell ref="B35:C35"/>
    <mergeCell ref="B36:C36"/>
    <mergeCell ref="B37:C37"/>
    <mergeCell ref="B38:C38"/>
    <mergeCell ref="A40:F40"/>
    <mergeCell ref="B41:D41"/>
    <mergeCell ref="B42:D42"/>
    <mergeCell ref="B43:D43"/>
    <mergeCell ref="B44:D44"/>
    <mergeCell ref="B45:D45"/>
    <mergeCell ref="B46:D46"/>
    <mergeCell ref="B54:C54"/>
    <mergeCell ref="B49:C49"/>
    <mergeCell ref="B50:C50"/>
    <mergeCell ref="B51:C51"/>
    <mergeCell ref="B52:C52"/>
    <mergeCell ref="B53:C53"/>
  </mergeCells>
  <pageMargins left="0.70866141732283472" right="0.31496062992125984" top="0.15748031496062992" bottom="0.15748031496062992" header="0" footer="0"/>
  <pageSetup paperSize="9" scale="92"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Рисунок" ma:contentTypeID="0x01010200A6BD3FEF665375489885BE76AC3C385E" ma:contentTypeVersion="" ma:contentTypeDescription="Отправка изображения или фотографии." ma:contentTypeScope="" ma:versionID="831353702cd9b234beeb0d6b10a99288">
  <xsd:schema xmlns:xsd="http://www.w3.org/2001/XMLSchema" xmlns:xs="http://www.w3.org/2001/XMLSchema" xmlns:p="http://schemas.microsoft.com/office/2006/metadata/properties" xmlns:ns1="http://schemas.microsoft.com/sharepoint/v3" targetNamespace="http://schemas.microsoft.com/office/2006/metadata/properties" ma:root="true" ma:fieldsID="737c583086de15f3754fce8616d417b7" ns1:_="">
    <xsd:import namespace="http://schemas.microsoft.com/sharepoint/v3"/>
    <xsd:element name="properties">
      <xsd:complexType>
        <xsd:sequence>
          <xsd:element name="documentManagement">
            <xsd:complexType>
              <xsd:all>
                <xsd:element ref="ns1:ImageWidth" minOccurs="0"/>
                <xsd:element ref="ns1:ImageHeight" minOccurs="0"/>
                <xsd:element ref="ns1:ImageCreateDate" minOccurs="0"/>
                <xsd:element ref="ns1:Description" minOccurs="0"/>
                <xsd:element ref="ns1:ThumbnailExists" minOccurs="0"/>
                <xsd:element ref="ns1:PreviewExists" minOccurs="0"/>
                <xsd:element ref="ns1:AlternateThumbnail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mageWidth" ma:index="11" nillable="true" ma:displayName="Ширина рисунка" ma:internalName="ImageWidth" ma:readOnly="true">
      <xsd:simpleType>
        <xsd:restriction base="dms:Unknown"/>
      </xsd:simpleType>
    </xsd:element>
    <xsd:element name="ImageHeight" ma:index="12" nillable="true" ma:displayName="Высота рисунка" ma:internalName="ImageHeight" ma:readOnly="true">
      <xsd:simpleType>
        <xsd:restriction base="dms:Unknown"/>
      </xsd:simpleType>
    </xsd:element>
    <xsd:element name="ImageCreateDate" ma:index="13" nillable="true" ma:displayName="Дата создания рисунка" ma:format="DateTime" ma:hidden="true" ma:internalName="ImageCreateDate">
      <xsd:simpleType>
        <xsd:restriction base="dms:DateTime"/>
      </xsd:simpleType>
    </xsd:element>
    <xsd:element name="Description" ma:index="14" nillable="true" ma:displayName="Описание" ma:description="Используется в качестве замещающего текста для рисунка." ma:hidden="true" ma:internalName="Description">
      <xsd:simpleType>
        <xsd:restriction base="dms:Note">
          <xsd:maxLength value="255"/>
        </xsd:restriction>
      </xsd:simpleType>
    </xsd:element>
    <xsd:element name="ThumbnailExists" ma:index="23" nillable="true" ma:displayName="Эскиз существует" ma:default="FALSE" ma:hidden="true" ma:internalName="ThumbnailExists" ma:readOnly="true">
      <xsd:simpleType>
        <xsd:restriction base="dms:Boolean"/>
      </xsd:simpleType>
    </xsd:element>
    <xsd:element name="PreviewExists" ma:index="24" nillable="true" ma:displayName="Изображение для просмотра существует" ma:default="FALSE" ma:hidden="true" ma:internalName="PreviewExists" ma:readOnly="true">
      <xsd:simpleType>
        <xsd:restriction base="dms:Boolean"/>
      </xsd:simpleType>
    </xsd:element>
    <xsd:element name="AlternateThumbnailUrl" ma:index="25" nillable="true" ma:displayName="URL-адрес изображения для просмотра" ma:format="Image" ma:hidden="true" ma:internalName="AlternateThumbnail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8" ma:displayName="Название"/>
        <xsd:element ref="dc:subject" minOccurs="0" maxOccurs="1"/>
        <xsd:element ref="dc:description" minOccurs="0" maxOccurs="1"/>
        <xsd:element name="keywords" minOccurs="0" maxOccurs="1" type="xsd:string" ma:index="20" ma:displayName="Ключевые слова"/>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lternateThumbnailUrl xmlns="http://schemas.microsoft.com/sharepoint/v3">
      <Url xsi:nil="true"/>
      <Description xsi:nil="true"/>
    </AlternateThumbnailUrl>
    <ImageCreateDate xmlns="http://schemas.microsoft.com/sharepoint/v3" xsi:nil="true"/>
    <Description xmlns="http://schemas.microsoft.com/sharepoint/v3" xsi:nil="true"/>
  </documentManagement>
</p:properties>
</file>

<file path=customXml/itemProps1.xml><?xml version="1.0" encoding="utf-8"?>
<ds:datastoreItem xmlns:ds="http://schemas.openxmlformats.org/officeDocument/2006/customXml" ds:itemID="{FA69E1D6-8C50-4C63-AED9-DFC6ACF44662}"/>
</file>

<file path=customXml/itemProps2.xml><?xml version="1.0" encoding="utf-8"?>
<ds:datastoreItem xmlns:ds="http://schemas.openxmlformats.org/officeDocument/2006/customXml" ds:itemID="{13DA146D-A838-43E1-8D65-8BD09451C768}"/>
</file>

<file path=customXml/itemProps3.xml><?xml version="1.0" encoding="utf-8"?>
<ds:datastoreItem xmlns:ds="http://schemas.openxmlformats.org/officeDocument/2006/customXml" ds:itemID="{EDBAF16B-94E5-4682-9036-E1CDE366BA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Лист1</vt:lpstr>
      <vt:lpstr>Лист2</vt:lpstr>
      <vt:lpstr>Лист3</vt:lpstr>
      <vt:lpstr>Лист4</vt:lpstr>
      <vt:lpstr>Лист5</vt:lpstr>
      <vt:lpstr>Лист6</vt:lpstr>
      <vt:lpstr>Лист7</vt:lpstr>
      <vt:lpstr>Лист8</vt:lpstr>
      <vt:lpstr>Лист9</vt:lpstr>
      <vt:lpstr>Лист1!Заголовки_для_печати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2006-09-28T05:33:49Z</dcterms:created>
  <dcterms:modified xsi:type="dcterms:W3CDTF">2019-12-17T09:52:39Z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0x01010200A6BD3FEF665375489885BE76AC3C385E</vt:lpwstr>
  </property>
  <property fmtid="{D5CDD505-2E9C-101B-9397-08002B2CF9AE}" pid="3" name="vti_description">
    <vt:lpwstr/>
  </property>
</Properties>
</file>